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6AFC7E0-5AD5-4CE3-9A43-5F63C1354D77}" xr6:coauthVersionLast="47" xr6:coauthVersionMax="47" xr10:uidLastSave="{00000000-0000-0000-0000-000000000000}"/>
  <bookViews>
    <workbookView xWindow="-28920" yWindow="-7590" windowWidth="29040" windowHeight="15840" activeTab="2" xr2:uid="{00000000-000D-0000-FFFF-FFFF00000000}"/>
  </bookViews>
  <sheets>
    <sheet name="Выбывшие - Численность" sheetId="14" r:id="rId1"/>
    <sheet name="Исходные данные" sheetId="7" r:id="rId2"/>
    <sheet name="Изменение 2014-2017" sheetId="6" r:id="rId3"/>
    <sheet name="Изменение 2014-2017 решение1" sheetId="9" r:id="rId4"/>
    <sheet name="Изменение 2014-2017 решение 2" sheetId="8" r:id="rId5"/>
    <sheet name="Изменение 2014-2017 КГ" sheetId="10" r:id="rId6"/>
    <sheet name="Изменение 2014-2017 ПГ" sheetId="11" r:id="rId7"/>
    <sheet name="КГ по родившимся и численности" sheetId="12" r:id="rId8"/>
    <sheet name="Изменение 2014-2017 КГ (2)" sheetId="13" r:id="rId9"/>
  </sheets>
  <definedNames>
    <definedName name="_xlnm.Print_Area" localSheetId="0">'Выбывшие - Численность'!$A$1:$C$33</definedName>
    <definedName name="_xlnm.Print_Area" localSheetId="2">'Изменение 2014-2017'!$A$1:$J$44</definedName>
    <definedName name="_xlnm.Print_Area" localSheetId="5">'Изменение 2014-2017 КГ'!$B$1:$D$33</definedName>
    <definedName name="_xlnm.Print_Area" localSheetId="8">'Изменение 2014-2017 КГ (2)'!$B$1:$D$33</definedName>
    <definedName name="_xlnm.Print_Area" localSheetId="6">'Изменение 2014-2017 ПГ'!$A$1:$B$33</definedName>
    <definedName name="_xlnm.Print_Area" localSheetId="4">'Изменение 2014-2017 решение 2'!$A$1:$I$40</definedName>
    <definedName name="_xlnm.Print_Area" localSheetId="3">'Изменение 2014-2017 решение1'!$A$1:$K$45</definedName>
    <definedName name="_xlnm.Print_Area" localSheetId="1">'Исходные данные'!$A$1:$N$105</definedName>
    <definedName name="_xlnm.Print_Area" localSheetId="7">'КГ по родившимся и численности'!$A$1:$B$33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4" l="1"/>
  <c r="L10" i="14" s="1"/>
  <c r="J7" i="14"/>
  <c r="M10" i="14"/>
  <c r="K10" i="14"/>
  <c r="N10" i="14" l="1"/>
  <c r="N8" i="13"/>
  <c r="N7" i="13"/>
  <c r="L8" i="13"/>
  <c r="L7" i="13"/>
  <c r="N6" i="13"/>
  <c r="L6" i="13"/>
  <c r="N9" i="13"/>
  <c r="L9" i="13"/>
  <c r="K9" i="13"/>
  <c r="M17" i="14"/>
  <c r="N17" i="14" s="1"/>
  <c r="K17" i="14"/>
  <c r="L17" i="14" s="1"/>
  <c r="M16" i="14"/>
  <c r="N16" i="14" s="1"/>
  <c r="K16" i="14"/>
  <c r="M14" i="14"/>
  <c r="K14" i="14"/>
  <c r="M13" i="14"/>
  <c r="N13" i="14" s="1"/>
  <c r="K13" i="14"/>
  <c r="L13" i="14" s="1"/>
  <c r="M12" i="14"/>
  <c r="N12" i="14" s="1"/>
  <c r="K12" i="14"/>
  <c r="L12" i="14" s="1"/>
  <c r="N11" i="14"/>
  <c r="L16" i="14"/>
  <c r="M11" i="14"/>
  <c r="K11" i="14"/>
  <c r="L11" i="14" s="1"/>
  <c r="J18" i="14"/>
  <c r="L18" i="14" s="1"/>
  <c r="J14" i="14"/>
  <c r="N7" i="14"/>
  <c r="M7" i="14"/>
  <c r="K7" i="14"/>
  <c r="L7" i="14" s="1"/>
  <c r="B46" i="14"/>
  <c r="C46" i="14" s="1"/>
  <c r="B47" i="14" s="1"/>
  <c r="C47" i="14" s="1"/>
  <c r="B48" i="14" s="1"/>
  <c r="C48" i="14" s="1"/>
  <c r="C38" i="14"/>
  <c r="B42" i="14"/>
  <c r="C42" i="14" s="1"/>
  <c r="B43" i="14" s="1"/>
  <c r="C41" i="14"/>
  <c r="B41" i="14"/>
  <c r="B38" i="14"/>
  <c r="C42" i="13"/>
  <c r="D40" i="13"/>
  <c r="J14" i="11"/>
  <c r="I13" i="11"/>
  <c r="J13" i="11" s="1"/>
  <c r="I14" i="11"/>
  <c r="I15" i="11"/>
  <c r="J15" i="11" s="1"/>
  <c r="C42" i="10"/>
  <c r="F23" i="6"/>
  <c r="E26" i="6"/>
  <c r="C7" i="6"/>
  <c r="N18" i="14" l="1"/>
  <c r="L14" i="14"/>
  <c r="N14" i="14"/>
  <c r="D42" i="13"/>
  <c r="C43" i="13" s="1"/>
  <c r="D43" i="13" s="1"/>
  <c r="C44" i="13" s="1"/>
  <c r="D44" i="13" s="1"/>
  <c r="B37" i="6"/>
  <c r="D6" i="6" l="1"/>
  <c r="G37" i="6"/>
  <c r="F37" i="6"/>
  <c r="D37" i="6"/>
  <c r="C37" i="6"/>
  <c r="G32" i="6"/>
  <c r="F32" i="6"/>
  <c r="D32" i="6"/>
  <c r="C32" i="6"/>
  <c r="B32" i="6"/>
  <c r="G23" i="6"/>
  <c r="D23" i="6"/>
  <c r="C23" i="6"/>
  <c r="B23" i="6"/>
  <c r="G13" i="6"/>
  <c r="F13" i="6"/>
  <c r="D13" i="6"/>
  <c r="C13" i="6"/>
  <c r="C6" i="6" s="1"/>
  <c r="B13" i="6"/>
  <c r="B7" i="6"/>
  <c r="B6" i="6" s="1"/>
  <c r="G7" i="6"/>
  <c r="G6" i="6" s="1"/>
  <c r="F7" i="6"/>
  <c r="F6" i="6" s="1"/>
  <c r="D7" i="6"/>
  <c r="K6" i="12" l="1"/>
  <c r="L6" i="12" s="1"/>
  <c r="D36" i="11"/>
  <c r="E37" i="11"/>
  <c r="B38" i="11"/>
  <c r="N13" i="12"/>
  <c r="M17" i="12"/>
  <c r="N17" i="12" s="1"/>
  <c r="M16" i="12"/>
  <c r="N16" i="12" s="1"/>
  <c r="K16" i="12"/>
  <c r="M10" i="12"/>
  <c r="N10" i="12" s="1"/>
  <c r="M9" i="12"/>
  <c r="N9" i="12" s="1"/>
  <c r="M13" i="12"/>
  <c r="K11" i="12"/>
  <c r="L11" i="12" s="1"/>
  <c r="K10" i="12"/>
  <c r="L10" i="12" s="1"/>
  <c r="M7" i="12"/>
  <c r="N7" i="12" s="1"/>
  <c r="M6" i="12"/>
  <c r="N6" i="12" s="1"/>
  <c r="K7" i="12"/>
  <c r="L7" i="12" s="1"/>
  <c r="L16" i="12"/>
  <c r="K17" i="12"/>
  <c r="L17" i="12" s="1"/>
  <c r="K13" i="12"/>
  <c r="L13" i="12" s="1"/>
  <c r="K9" i="12"/>
  <c r="L9" i="12" s="1"/>
  <c r="B38" i="12" l="1"/>
  <c r="B36" i="12" l="1"/>
  <c r="C38" i="12" l="1"/>
  <c r="C39" i="12" s="1"/>
  <c r="B40" i="12" s="1"/>
  <c r="C40" i="12" s="1"/>
  <c r="B39" i="11"/>
  <c r="C39" i="11" s="1"/>
  <c r="B40" i="11" s="1"/>
  <c r="C40" i="11" s="1"/>
  <c r="B41" i="11" s="1"/>
  <c r="C41" i="11" s="1"/>
  <c r="D40" i="10"/>
  <c r="D42" i="10" s="1"/>
  <c r="H44" i="6"/>
  <c r="E44" i="6"/>
  <c r="I44" i="6" s="1"/>
  <c r="J44" i="6" s="1"/>
  <c r="H43" i="6"/>
  <c r="E43" i="6"/>
  <c r="I43" i="6" s="1"/>
  <c r="J43" i="6" s="1"/>
  <c r="H42" i="6"/>
  <c r="E42" i="6"/>
  <c r="H41" i="6"/>
  <c r="E41" i="6"/>
  <c r="H40" i="6"/>
  <c r="E40" i="6"/>
  <c r="H39" i="6"/>
  <c r="E39" i="6"/>
  <c r="I39" i="6" s="1"/>
  <c r="J39" i="6" s="1"/>
  <c r="H38" i="6"/>
  <c r="E38" i="6"/>
  <c r="H36" i="6"/>
  <c r="E36" i="6"/>
  <c r="H35" i="6"/>
  <c r="E35" i="6"/>
  <c r="H34" i="6"/>
  <c r="E34" i="6"/>
  <c r="H33" i="6"/>
  <c r="E33" i="6"/>
  <c r="H31" i="6"/>
  <c r="E31" i="6"/>
  <c r="H30" i="6"/>
  <c r="E30" i="6"/>
  <c r="H29" i="6"/>
  <c r="E29" i="6"/>
  <c r="H28" i="6"/>
  <c r="E28" i="6"/>
  <c r="H26" i="6"/>
  <c r="H25" i="6"/>
  <c r="E25" i="6"/>
  <c r="H22" i="6"/>
  <c r="E22" i="6"/>
  <c r="H21" i="6"/>
  <c r="E21" i="6"/>
  <c r="H20" i="6"/>
  <c r="E20" i="6"/>
  <c r="H19" i="6"/>
  <c r="E19" i="6"/>
  <c r="H27" i="6"/>
  <c r="E27" i="6"/>
  <c r="H18" i="6"/>
  <c r="E18" i="6"/>
  <c r="I18" i="6" s="1"/>
  <c r="J18" i="6" s="1"/>
  <c r="H17" i="6"/>
  <c r="E17" i="6"/>
  <c r="H16" i="6"/>
  <c r="E16" i="6"/>
  <c r="I16" i="6" s="1"/>
  <c r="J16" i="6" s="1"/>
  <c r="H15" i="6"/>
  <c r="E15" i="6"/>
  <c r="H12" i="6"/>
  <c r="E12" i="6"/>
  <c r="I12" i="6" s="1"/>
  <c r="J12" i="6" s="1"/>
  <c r="H11" i="6"/>
  <c r="E11" i="6"/>
  <c r="H10" i="6"/>
  <c r="E10" i="6"/>
  <c r="I10" i="6" s="1"/>
  <c r="J10" i="6" s="1"/>
  <c r="E32" i="6" l="1"/>
  <c r="H32" i="6"/>
  <c r="H37" i="6"/>
  <c r="E37" i="6"/>
  <c r="I30" i="6"/>
  <c r="J30" i="6" s="1"/>
  <c r="I35" i="6"/>
  <c r="J35" i="6" s="1"/>
  <c r="I36" i="6"/>
  <c r="J36" i="6" s="1"/>
  <c r="I19" i="6"/>
  <c r="J19" i="6" s="1"/>
  <c r="I21" i="6"/>
  <c r="J21" i="6" s="1"/>
  <c r="I25" i="6"/>
  <c r="J25" i="6" s="1"/>
  <c r="I28" i="6"/>
  <c r="J28" i="6" s="1"/>
  <c r="I33" i="6"/>
  <c r="I41" i="6"/>
  <c r="J41" i="6" s="1"/>
  <c r="I11" i="6"/>
  <c r="J11" i="6" s="1"/>
  <c r="I15" i="6"/>
  <c r="J15" i="6" s="1"/>
  <c r="I17" i="6"/>
  <c r="J17" i="6" s="1"/>
  <c r="I27" i="6"/>
  <c r="J27" i="6" s="1"/>
  <c r="I20" i="6"/>
  <c r="J20" i="6" s="1"/>
  <c r="I22" i="6"/>
  <c r="J22" i="6" s="1"/>
  <c r="I26" i="6"/>
  <c r="J26" i="6" s="1"/>
  <c r="I29" i="6"/>
  <c r="J29" i="6" s="1"/>
  <c r="I31" i="6"/>
  <c r="J31" i="6" s="1"/>
  <c r="I34" i="6"/>
  <c r="J34" i="6" s="1"/>
  <c r="I38" i="6"/>
  <c r="I40" i="6"/>
  <c r="J40" i="6" s="1"/>
  <c r="I42" i="6"/>
  <c r="J42" i="6" s="1"/>
  <c r="B39" i="12"/>
  <c r="C43" i="10"/>
  <c r="D43" i="10" s="1"/>
  <c r="C44" i="10" s="1"/>
  <c r="D44" i="10" s="1"/>
  <c r="H9" i="6"/>
  <c r="E9" i="6"/>
  <c r="I9" i="6" s="1"/>
  <c r="J9" i="6" s="1"/>
  <c r="H8" i="6"/>
  <c r="H7" i="6" s="1"/>
  <c r="E8" i="6"/>
  <c r="H24" i="6"/>
  <c r="H23" i="6" s="1"/>
  <c r="E24" i="6"/>
  <c r="H14" i="6"/>
  <c r="H13" i="6" s="1"/>
  <c r="E14" i="6"/>
  <c r="E13" i="6" s="1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E33" i="8"/>
  <c r="E39" i="8"/>
  <c r="E37" i="8"/>
  <c r="I37" i="8" s="1"/>
  <c r="E36" i="8"/>
  <c r="E35" i="8"/>
  <c r="E34" i="8"/>
  <c r="E38" i="8"/>
  <c r="E32" i="8"/>
  <c r="E8" i="8"/>
  <c r="E9" i="8"/>
  <c r="I9" i="8" s="1"/>
  <c r="E10" i="8"/>
  <c r="E11" i="8"/>
  <c r="I11" i="8" s="1"/>
  <c r="E12" i="8"/>
  <c r="E13" i="8"/>
  <c r="E14" i="8"/>
  <c r="E15" i="8"/>
  <c r="I15" i="8" s="1"/>
  <c r="E16" i="8"/>
  <c r="E17" i="8"/>
  <c r="I17" i="8" s="1"/>
  <c r="E18" i="8"/>
  <c r="E19" i="8"/>
  <c r="I19" i="8" s="1"/>
  <c r="E20" i="8"/>
  <c r="E21" i="8"/>
  <c r="I21" i="8" s="1"/>
  <c r="E22" i="8"/>
  <c r="E23" i="8"/>
  <c r="I23" i="8" s="1"/>
  <c r="E24" i="8"/>
  <c r="E25" i="8"/>
  <c r="I25" i="8" s="1"/>
  <c r="E26" i="8"/>
  <c r="E27" i="8"/>
  <c r="I27" i="8" s="1"/>
  <c r="E28" i="8"/>
  <c r="E29" i="8"/>
  <c r="I29" i="8" s="1"/>
  <c r="E30" i="8"/>
  <c r="E31" i="8"/>
  <c r="I31" i="8" s="1"/>
  <c r="E7" i="8"/>
  <c r="G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38" i="7"/>
  <c r="G7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5" i="7"/>
  <c r="G74" i="7"/>
  <c r="G73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E7" i="6" l="1"/>
  <c r="E6" i="6" s="1"/>
  <c r="J38" i="6"/>
  <c r="I37" i="6"/>
  <c r="J37" i="6" s="1"/>
  <c r="H6" i="6"/>
  <c r="J33" i="6"/>
  <c r="I32" i="6"/>
  <c r="J32" i="6" s="1"/>
  <c r="I13" i="8"/>
  <c r="I12" i="8"/>
  <c r="I24" i="6"/>
  <c r="E23" i="6"/>
  <c r="I14" i="6"/>
  <c r="I7" i="8"/>
  <c r="I35" i="8"/>
  <c r="I8" i="6"/>
  <c r="I34" i="8"/>
  <c r="I39" i="8"/>
  <c r="I28" i="8"/>
  <c r="I20" i="8"/>
  <c r="I33" i="8"/>
  <c r="I18" i="8"/>
  <c r="I26" i="8"/>
  <c r="I24" i="8"/>
  <c r="I16" i="8"/>
  <c r="I8" i="8"/>
  <c r="I10" i="8"/>
  <c r="I14" i="8"/>
  <c r="I22" i="8"/>
  <c r="I30" i="8"/>
  <c r="I38" i="8"/>
  <c r="I32" i="8"/>
  <c r="I36" i="8"/>
  <c r="J8" i="6" l="1"/>
  <c r="I7" i="6"/>
  <c r="J14" i="6"/>
  <c r="I13" i="6"/>
  <c r="J13" i="6" s="1"/>
  <c r="J24" i="6"/>
  <c r="I23" i="6"/>
  <c r="J23" i="6" s="1"/>
  <c r="I6" i="6" l="1"/>
  <c r="J7" i="6"/>
  <c r="J6" i="6" s="1"/>
</calcChain>
</file>

<file path=xl/sharedStrings.xml><?xml version="1.0" encoding="utf-8"?>
<sst xmlns="http://schemas.openxmlformats.org/spreadsheetml/2006/main" count="660" uniqueCount="95">
  <si>
    <t>I зона</t>
  </si>
  <si>
    <t>Апанасенковский</t>
  </si>
  <si>
    <t>Арзгирский</t>
  </si>
  <si>
    <t>Левокумский</t>
  </si>
  <si>
    <t>Туркменский</t>
  </si>
  <si>
    <t>II зона</t>
  </si>
  <si>
    <t>Александровский</t>
  </si>
  <si>
    <t xml:space="preserve">Буденновский </t>
  </si>
  <si>
    <t>Курский</t>
  </si>
  <si>
    <t>Новоселицкий</t>
  </si>
  <si>
    <t>Степновский</t>
  </si>
  <si>
    <t>III зона</t>
  </si>
  <si>
    <t>Андроповский</t>
  </si>
  <si>
    <t>Грачевский</t>
  </si>
  <si>
    <t>Кочубеевский</t>
  </si>
  <si>
    <t>Красногвардейский</t>
  </si>
  <si>
    <t>Труновский</t>
  </si>
  <si>
    <t>Шпаковский</t>
  </si>
  <si>
    <t>IV зона</t>
  </si>
  <si>
    <t>Предгорный</t>
  </si>
  <si>
    <t>Численность населения на 1.01.2018</t>
  </si>
  <si>
    <t>Численность населения на 1.01.2014</t>
  </si>
  <si>
    <t>Прибыло</t>
  </si>
  <si>
    <t>Выбыло</t>
  </si>
  <si>
    <t>Ставропольский край</t>
  </si>
  <si>
    <t>г. Ставрополь</t>
  </si>
  <si>
    <t>г. Ессентуки</t>
  </si>
  <si>
    <t>г. Железноводск</t>
  </si>
  <si>
    <t>г. Кисловодск</t>
  </si>
  <si>
    <t>г. Лермонтов</t>
  </si>
  <si>
    <t>г. Невинномысск</t>
  </si>
  <si>
    <t>г. Пятигорск</t>
  </si>
  <si>
    <t>Города</t>
  </si>
  <si>
    <t>человек</t>
  </si>
  <si>
    <t>Абсолютное изменение численности населения за период, человек</t>
  </si>
  <si>
    <t>Миграционный прирост (+) / убыль (-), человек</t>
  </si>
  <si>
    <t>умерших</t>
  </si>
  <si>
    <t>За период 2014-2017 гг.</t>
  </si>
  <si>
    <t>Численность родившихся</t>
  </si>
  <si>
    <t>Естественный прирост (+) / убыль (-), человек</t>
  </si>
  <si>
    <t>Нефтекумский</t>
  </si>
  <si>
    <t>Благодарненский</t>
  </si>
  <si>
    <t>Ипатовский</t>
  </si>
  <si>
    <t xml:space="preserve">Петровский </t>
  </si>
  <si>
    <t>Советский</t>
  </si>
  <si>
    <t>Изобильненский</t>
  </si>
  <si>
    <t xml:space="preserve">Новоалександровский </t>
  </si>
  <si>
    <t>Георгиевский</t>
  </si>
  <si>
    <t>Минераловодский</t>
  </si>
  <si>
    <t>Кировский</t>
  </si>
  <si>
    <t>Всего за 2014-2017</t>
  </si>
  <si>
    <t>Показатели</t>
  </si>
  <si>
    <t>Численность населения - всего, чел.</t>
  </si>
  <si>
    <t xml:space="preserve">Георгиевский </t>
  </si>
  <si>
    <t xml:space="preserve">Изобильненский </t>
  </si>
  <si>
    <t xml:space="preserve">Ипатовский </t>
  </si>
  <si>
    <t xml:space="preserve">Кировский </t>
  </si>
  <si>
    <t xml:space="preserve">Минераловодский </t>
  </si>
  <si>
    <t xml:space="preserve">Нефтекумский </t>
  </si>
  <si>
    <t>Новоалександровский</t>
  </si>
  <si>
    <t xml:space="preserve">Советский </t>
  </si>
  <si>
    <t>Прибыло, чел.</t>
  </si>
  <si>
    <t>Выбыло, чел.</t>
  </si>
  <si>
    <t>Родилось, чел.</t>
  </si>
  <si>
    <t>Умерло - всего, чел.</t>
  </si>
  <si>
    <t>фактор - прибывшие</t>
  </si>
  <si>
    <t>результат - численность</t>
  </si>
  <si>
    <t>x</t>
  </si>
  <si>
    <t>y</t>
  </si>
  <si>
    <t>по фактору</t>
  </si>
  <si>
    <t xml:space="preserve">величина = </t>
  </si>
  <si>
    <t>Группы по численности работников</t>
  </si>
  <si>
    <t>Подгруппы по выработке продукции на 1 работника</t>
  </si>
  <si>
    <t>№ по первому списку</t>
  </si>
  <si>
    <t>1 группа</t>
  </si>
  <si>
    <t>2 группа</t>
  </si>
  <si>
    <t>3 группа</t>
  </si>
  <si>
    <t>№ района</t>
  </si>
  <si>
    <t>прибыло</t>
  </si>
  <si>
    <t>численность</t>
  </si>
  <si>
    <t>на 1.01.2018</t>
  </si>
  <si>
    <r>
      <t xml:space="preserve">номер группы по </t>
    </r>
    <r>
      <rPr>
        <i/>
        <sz val="11"/>
        <color theme="1"/>
        <rFont val="Times New Roman"/>
        <family val="1"/>
        <charset val="204"/>
      </rPr>
      <t>y</t>
    </r>
  </si>
  <si>
    <t>№ группы</t>
  </si>
  <si>
    <t>Кол-во районов</t>
  </si>
  <si>
    <t>Численность населения</t>
  </si>
  <si>
    <t>Средняя численность</t>
  </si>
  <si>
    <t>Группы по X</t>
  </si>
  <si>
    <t>Всего</t>
  </si>
  <si>
    <t>Группе по Y</t>
  </si>
  <si>
    <t>Количество</t>
  </si>
  <si>
    <t>-</t>
  </si>
  <si>
    <t>Родившихся</t>
  </si>
  <si>
    <t>В среднем на 1 район</t>
  </si>
  <si>
    <t>Население</t>
  </si>
  <si>
    <t>по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</si>
</sst>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/>
    <xf numFmtId="3" fontId="2" fillId="2" borderId="4" xfId="0" applyNumberFormat="1" applyFont="1" applyFill="1" applyBorder="1" applyAlignment="1"/>
    <xf numFmtId="3" fontId="2" fillId="0" borderId="4" xfId="0" applyNumberFormat="1" applyFont="1" applyBorder="1" applyAlignment="1">
      <alignment horizontal="center" vertical="center"/>
    </xf>
    <xf numFmtId="3" fontId="2" fillId="2" borderId="8" xfId="0" applyNumberFormat="1" applyFont="1" applyFill="1" applyBorder="1" applyAlignment="1"/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0" fontId="2" fillId="2" borderId="2" xfId="0" applyFont="1" applyFill="1" applyBorder="1" applyAlignment="1"/>
    <xf numFmtId="0" fontId="2" fillId="0" borderId="2" xfId="0" applyFont="1" applyBorder="1" applyAlignment="1">
      <alignment horizontal="left" indent="6"/>
    </xf>
    <xf numFmtId="3" fontId="2" fillId="2" borderId="6" xfId="0" applyNumberFormat="1" applyFont="1" applyFill="1" applyBorder="1" applyAlignment="1"/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2" borderId="5" xfId="0" applyNumberFormat="1" applyFont="1" applyFill="1" applyBorder="1" applyAlignment="1"/>
    <xf numFmtId="3" fontId="2" fillId="2" borderId="13" xfId="0" applyNumberFormat="1" applyFont="1" applyFill="1" applyBorder="1" applyAlignment="1"/>
    <xf numFmtId="3" fontId="2" fillId="0" borderId="11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indent="6"/>
    </xf>
    <xf numFmtId="0" fontId="2" fillId="2" borderId="7" xfId="0" applyFont="1" applyFill="1" applyBorder="1" applyAlignment="1"/>
    <xf numFmtId="0" fontId="2" fillId="0" borderId="0" xfId="0" applyFont="1" applyBorder="1" applyAlignment="1">
      <alignment vertical="center" wrapText="1"/>
    </xf>
    <xf numFmtId="3" fontId="3" fillId="3" borderId="18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4" fillId="2" borderId="1" xfId="0" applyNumberFormat="1" applyFont="1" applyFill="1" applyBorder="1" applyAlignment="1"/>
    <xf numFmtId="3" fontId="2" fillId="0" borderId="32" xfId="0" applyNumberFormat="1" applyFont="1" applyBorder="1" applyAlignment="1">
      <alignment horizontal="center" vertical="center"/>
    </xf>
    <xf numFmtId="3" fontId="4" fillId="2" borderId="5" xfId="0" applyNumberFormat="1" applyFont="1" applyFill="1" applyBorder="1" applyAlignment="1"/>
    <xf numFmtId="3" fontId="4" fillId="0" borderId="8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0" xfId="0" applyFont="1"/>
    <xf numFmtId="3" fontId="2" fillId="2" borderId="34" xfId="0" applyNumberFormat="1" applyFont="1" applyFill="1" applyBorder="1" applyAlignment="1"/>
    <xf numFmtId="3" fontId="2" fillId="0" borderId="34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/>
    </xf>
    <xf numFmtId="3" fontId="2" fillId="0" borderId="34" xfId="0" applyNumberFormat="1" applyFont="1" applyBorder="1"/>
    <xf numFmtId="3" fontId="2" fillId="0" borderId="32" xfId="0" applyNumberFormat="1" applyFont="1" applyBorder="1"/>
    <xf numFmtId="3" fontId="2" fillId="2" borderId="38" xfId="0" applyNumberFormat="1" applyFont="1" applyFill="1" applyBorder="1" applyAlignment="1"/>
    <xf numFmtId="0" fontId="2" fillId="3" borderId="18" xfId="0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left" indent="6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indent="10"/>
    </xf>
    <xf numFmtId="3" fontId="7" fillId="0" borderId="1" xfId="1" applyNumberFormat="1" applyFon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9" fillId="0" borderId="1" xfId="1" applyFont="1" applyBorder="1" applyAlignment="1">
      <alignment horizontal="left" indent="10"/>
    </xf>
    <xf numFmtId="0" fontId="1" fillId="0" borderId="0" xfId="1" applyFill="1"/>
    <xf numFmtId="3" fontId="1" fillId="0" borderId="1" xfId="1" applyNumberFormat="1" applyBorder="1" applyAlignment="1">
      <alignment horizontal="left" indent="10"/>
    </xf>
    <xf numFmtId="3" fontId="1" fillId="0" borderId="0" xfId="1" applyNumberFormat="1"/>
    <xf numFmtId="3" fontId="2" fillId="0" borderId="32" xfId="0" applyNumberFormat="1" applyFont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3" fontId="2" fillId="3" borderId="23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indent="6"/>
    </xf>
    <xf numFmtId="3" fontId="2" fillId="0" borderId="38" xfId="0" applyNumberFormat="1" applyFont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42" xfId="0" applyFont="1" applyBorder="1" applyAlignment="1">
      <alignment horizontal="left" indent="6"/>
    </xf>
    <xf numFmtId="3" fontId="2" fillId="0" borderId="43" xfId="0" applyNumberFormat="1" applyFont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0" xfId="0" applyFont="1" applyBorder="1"/>
    <xf numFmtId="0" fontId="2" fillId="0" borderId="46" xfId="0" applyFont="1" applyBorder="1" applyAlignment="1">
      <alignment horizontal="left" indent="6"/>
    </xf>
    <xf numFmtId="3" fontId="2" fillId="0" borderId="47" xfId="0" applyNumberFormat="1" applyFont="1" applyBorder="1" applyAlignment="1">
      <alignment horizontal="center"/>
    </xf>
    <xf numFmtId="3" fontId="2" fillId="0" borderId="48" xfId="0" applyNumberFormat="1" applyFont="1" applyFill="1" applyBorder="1" applyAlignment="1">
      <alignment horizontal="center"/>
    </xf>
    <xf numFmtId="0" fontId="2" fillId="0" borderId="49" xfId="0" applyFont="1" applyBorder="1"/>
    <xf numFmtId="3" fontId="2" fillId="0" borderId="43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indent="6"/>
    </xf>
    <xf numFmtId="3" fontId="2" fillId="0" borderId="50" xfId="0" applyNumberFormat="1" applyFont="1" applyFill="1" applyBorder="1" applyAlignment="1">
      <alignment horizontal="center"/>
    </xf>
    <xf numFmtId="0" fontId="2" fillId="0" borderId="50" xfId="0" applyFont="1" applyBorder="1"/>
    <xf numFmtId="0" fontId="2" fillId="0" borderId="1" xfId="0" applyFont="1" applyBorder="1" applyAlignment="1">
      <alignment horizontal="left" indent="6"/>
    </xf>
    <xf numFmtId="3" fontId="2" fillId="0" borderId="1" xfId="0" applyNumberFormat="1" applyFont="1" applyFill="1" applyBorder="1" applyAlignment="1">
      <alignment horizontal="center"/>
    </xf>
    <xf numFmtId="0" fontId="2" fillId="0" borderId="51" xfId="0" applyFont="1" applyBorder="1" applyAlignment="1">
      <alignment horizontal="left" indent="6"/>
    </xf>
    <xf numFmtId="3" fontId="2" fillId="0" borderId="51" xfId="0" applyNumberFormat="1" applyFont="1" applyFill="1" applyBorder="1" applyAlignment="1">
      <alignment horizontal="center"/>
    </xf>
    <xf numFmtId="0" fontId="2" fillId="0" borderId="51" xfId="0" applyFont="1" applyBorder="1"/>
    <xf numFmtId="0" fontId="2" fillId="0" borderId="52" xfId="0" applyFont="1" applyBorder="1" applyAlignment="1">
      <alignment horizontal="left" indent="6"/>
    </xf>
    <xf numFmtId="3" fontId="2" fillId="0" borderId="53" xfId="0" applyNumberFormat="1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" fontId="2" fillId="0" borderId="24" xfId="0" applyNumberFormat="1" applyFont="1" applyFill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55" xfId="0" applyFont="1" applyBorder="1" applyAlignment="1">
      <alignment horizontal="left" indent="6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2" fillId="0" borderId="56" xfId="0" applyFont="1" applyBorder="1"/>
    <xf numFmtId="3" fontId="2" fillId="0" borderId="29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57" xfId="0" applyNumberFormat="1" applyFont="1" applyBorder="1" applyAlignment="1">
      <alignment horizontal="center"/>
    </xf>
    <xf numFmtId="0" fontId="2" fillId="0" borderId="58" xfId="0" applyFont="1" applyBorder="1"/>
    <xf numFmtId="0" fontId="2" fillId="0" borderId="59" xfId="0" applyFont="1" applyBorder="1" applyAlignment="1">
      <alignment horizontal="left" indent="6"/>
    </xf>
    <xf numFmtId="0" fontId="2" fillId="0" borderId="60" xfId="0" applyFont="1" applyBorder="1" applyAlignment="1">
      <alignment horizontal="left" indent="6"/>
    </xf>
    <xf numFmtId="3" fontId="2" fillId="0" borderId="61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left" indent="6"/>
    </xf>
    <xf numFmtId="3" fontId="2" fillId="0" borderId="63" xfId="0" applyNumberFormat="1" applyFont="1" applyBorder="1" applyAlignment="1">
      <alignment horizontal="center" vertical="center"/>
    </xf>
    <xf numFmtId="3" fontId="2" fillId="0" borderId="6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 wrapText="1"/>
    </xf>
    <xf numFmtId="2" fontId="2" fillId="0" borderId="44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2" fillId="0" borderId="48" xfId="0" applyNumberFormat="1" applyFont="1" applyFill="1" applyBorder="1" applyAlignment="1">
      <alignment horizontal="center"/>
    </xf>
    <xf numFmtId="2" fontId="2" fillId="0" borderId="5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51" xfId="0" applyNumberFormat="1" applyFont="1" applyFill="1" applyBorder="1" applyAlignment="1">
      <alignment horizontal="center"/>
    </xf>
    <xf numFmtId="2" fontId="2" fillId="0" borderId="53" xfId="0" applyNumberFormat="1" applyFont="1" applyFill="1" applyBorder="1" applyAlignment="1">
      <alignment horizontal="center"/>
    </xf>
    <xf numFmtId="1" fontId="2" fillId="0" borderId="0" xfId="0" applyNumberFormat="1" applyFont="1"/>
    <xf numFmtId="0" fontId="2" fillId="0" borderId="3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indent="6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/>
    </xf>
    <xf numFmtId="0" fontId="2" fillId="2" borderId="0" xfId="0" applyFont="1" applyFill="1"/>
    <xf numFmtId="3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3" fontId="5" fillId="0" borderId="1" xfId="1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10" fillId="0" borderId="35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6EEE-74CA-46B3-871A-2754EA76C08E}">
  <dimension ref="A1:N48"/>
  <sheetViews>
    <sheetView zoomScale="115" zoomScaleNormal="115" zoomScaleSheetLayoutView="70" workbookViewId="0">
      <selection activeCell="E42" sqref="E42"/>
    </sheetView>
  </sheetViews>
  <sheetFormatPr defaultColWidth="9.1796875" defaultRowHeight="14" x14ac:dyDescent="0.3"/>
  <cols>
    <col min="1" max="1" width="43.1796875" style="1" customWidth="1"/>
    <col min="2" max="3" width="16.7265625" style="1" customWidth="1"/>
    <col min="4" max="4" width="9.1796875" style="85"/>
    <col min="5" max="16384" width="9.1796875" style="1"/>
  </cols>
  <sheetData>
    <row r="1" spans="1:14" ht="14.5" thickBot="1" x14ac:dyDescent="0.35">
      <c r="B1" s="159"/>
      <c r="C1" s="159"/>
    </row>
    <row r="2" spans="1:14" ht="21.75" customHeight="1" thickBot="1" x14ac:dyDescent="0.35">
      <c r="A2" s="160"/>
      <c r="B2" s="149"/>
      <c r="C2" s="162" t="s">
        <v>20</v>
      </c>
    </row>
    <row r="3" spans="1:14" ht="23.25" customHeight="1" x14ac:dyDescent="0.3">
      <c r="A3" s="161"/>
      <c r="B3" s="164" t="s">
        <v>23</v>
      </c>
      <c r="C3" s="163"/>
    </row>
    <row r="4" spans="1:14" ht="23.25" customHeight="1" x14ac:dyDescent="0.3">
      <c r="A4" s="161"/>
      <c r="B4" s="165"/>
      <c r="C4" s="163"/>
    </row>
    <row r="5" spans="1:14" ht="33.75" customHeight="1" thickBot="1" x14ac:dyDescent="0.35">
      <c r="A5" s="161"/>
      <c r="B5" s="166"/>
      <c r="C5" s="163"/>
    </row>
    <row r="6" spans="1:14" ht="21" customHeight="1" thickBot="1" x14ac:dyDescent="0.35">
      <c r="A6" s="42" t="s">
        <v>24</v>
      </c>
      <c r="B6" s="28"/>
      <c r="C6" s="27"/>
    </row>
    <row r="7" spans="1:14" x14ac:dyDescent="0.3">
      <c r="A7" s="151" t="s">
        <v>4</v>
      </c>
      <c r="B7" s="152">
        <v>2943</v>
      </c>
      <c r="C7" s="153">
        <v>23522</v>
      </c>
      <c r="D7" s="156">
        <v>1</v>
      </c>
      <c r="E7" s="154"/>
      <c r="F7" s="154"/>
      <c r="H7" s="158">
        <v>1</v>
      </c>
      <c r="I7" s="150">
        <v>1</v>
      </c>
      <c r="J7" s="150">
        <f>COUNT(B7:B18)</f>
        <v>12</v>
      </c>
      <c r="K7" s="3">
        <f>SUM(B7:B18)</f>
        <v>53679</v>
      </c>
      <c r="L7" s="157">
        <f>K7/J7</f>
        <v>4473.25</v>
      </c>
      <c r="M7" s="3">
        <f>SUM(C7:C18)</f>
        <v>409002</v>
      </c>
      <c r="N7" s="157">
        <f>M7/J7</f>
        <v>34083.5</v>
      </c>
    </row>
    <row r="8" spans="1:14" x14ac:dyDescent="0.3">
      <c r="A8" s="151" t="s">
        <v>10</v>
      </c>
      <c r="B8" s="155">
        <v>3179</v>
      </c>
      <c r="C8" s="153">
        <v>21337</v>
      </c>
      <c r="D8" s="156">
        <v>1</v>
      </c>
      <c r="E8" s="154"/>
      <c r="F8" s="154"/>
      <c r="H8" s="158"/>
      <c r="I8" s="150">
        <v>2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</row>
    <row r="9" spans="1:14" x14ac:dyDescent="0.3">
      <c r="A9" s="151" t="s">
        <v>9</v>
      </c>
      <c r="B9" s="155">
        <v>3245</v>
      </c>
      <c r="C9" s="153">
        <v>26643</v>
      </c>
      <c r="D9" s="156">
        <v>1</v>
      </c>
      <c r="E9" s="154"/>
      <c r="F9" s="154"/>
      <c r="H9" s="158"/>
      <c r="I9" s="150">
        <v>3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</row>
    <row r="10" spans="1:14" x14ac:dyDescent="0.3">
      <c r="A10" s="151" t="s">
        <v>2</v>
      </c>
      <c r="B10" s="152">
        <v>3397</v>
      </c>
      <c r="C10" s="153">
        <v>24892</v>
      </c>
      <c r="D10" s="156">
        <v>1</v>
      </c>
      <c r="E10" s="154"/>
      <c r="F10" s="154"/>
      <c r="H10" s="158"/>
      <c r="I10" s="150" t="s">
        <v>87</v>
      </c>
      <c r="J10" s="150">
        <f>COUNT(B10:B21)</f>
        <v>12</v>
      </c>
      <c r="K10" s="3">
        <f>SUM(B7:B18)</f>
        <v>53679</v>
      </c>
      <c r="L10" s="157">
        <f>K10/J10</f>
        <v>4473.25</v>
      </c>
      <c r="M10" s="3">
        <f>SUM(C7:C18)</f>
        <v>409002</v>
      </c>
      <c r="N10" s="157">
        <f>M10/J10</f>
        <v>34083.5</v>
      </c>
    </row>
    <row r="11" spans="1:14" x14ac:dyDescent="0.3">
      <c r="A11" s="151" t="s">
        <v>16</v>
      </c>
      <c r="B11" s="155">
        <v>4065</v>
      </c>
      <c r="C11" s="153">
        <v>31818</v>
      </c>
      <c r="D11" s="156">
        <v>1</v>
      </c>
      <c r="E11" s="154"/>
      <c r="F11" s="154"/>
      <c r="H11" s="158">
        <v>2</v>
      </c>
      <c r="I11" s="150">
        <v>1</v>
      </c>
      <c r="J11" s="150">
        <v>3</v>
      </c>
      <c r="K11" s="3">
        <f>SUM(B19:B21)</f>
        <v>23527</v>
      </c>
      <c r="L11" s="157">
        <f>K11/J11</f>
        <v>7842.333333333333</v>
      </c>
      <c r="M11" s="3">
        <f>SUM(C19:C21)</f>
        <v>177662</v>
      </c>
      <c r="N11" s="157">
        <f>M11/J11</f>
        <v>59220.666666666664</v>
      </c>
    </row>
    <row r="12" spans="1:14" x14ac:dyDescent="0.3">
      <c r="A12" s="151" t="s">
        <v>15</v>
      </c>
      <c r="B12" s="155">
        <v>4181</v>
      </c>
      <c r="C12" s="153">
        <v>37547</v>
      </c>
      <c r="D12" s="156">
        <v>1</v>
      </c>
      <c r="E12" s="154"/>
      <c r="F12" s="154"/>
      <c r="H12" s="158"/>
      <c r="I12" s="150">
        <v>2</v>
      </c>
      <c r="J12" s="150">
        <v>4</v>
      </c>
      <c r="K12" s="3">
        <f>SUM(B22:B25)</f>
        <v>36238</v>
      </c>
      <c r="L12" s="157">
        <f t="shared" ref="L12:L18" si="0">K12/J12</f>
        <v>9059.5</v>
      </c>
      <c r="M12" s="3">
        <f>SUM(C22:C25)</f>
        <v>274291</v>
      </c>
      <c r="N12" s="157">
        <f t="shared" ref="N12:N16" si="1">M12/J12</f>
        <v>68572.75</v>
      </c>
    </row>
    <row r="13" spans="1:14" x14ac:dyDescent="0.3">
      <c r="A13" s="151" t="s">
        <v>13</v>
      </c>
      <c r="B13" s="155">
        <v>4585</v>
      </c>
      <c r="C13" s="153">
        <v>37797</v>
      </c>
      <c r="D13" s="156">
        <v>1</v>
      </c>
      <c r="E13" s="154"/>
      <c r="F13" s="154"/>
      <c r="H13" s="158"/>
      <c r="I13" s="150">
        <v>3</v>
      </c>
      <c r="J13" s="150">
        <v>1</v>
      </c>
      <c r="K13" s="3">
        <f>B26</f>
        <v>10579</v>
      </c>
      <c r="L13" s="157">
        <f t="shared" si="0"/>
        <v>10579</v>
      </c>
      <c r="M13" s="3">
        <f>C26</f>
        <v>115490</v>
      </c>
      <c r="N13" s="157">
        <f t="shared" si="1"/>
        <v>115490</v>
      </c>
    </row>
    <row r="14" spans="1:14" x14ac:dyDescent="0.3">
      <c r="A14" s="151" t="s">
        <v>1</v>
      </c>
      <c r="B14" s="152">
        <v>4759</v>
      </c>
      <c r="C14" s="153">
        <v>30758</v>
      </c>
      <c r="D14" s="156">
        <v>1</v>
      </c>
      <c r="E14" s="154"/>
      <c r="F14" s="154"/>
      <c r="H14" s="158"/>
      <c r="I14" s="150" t="s">
        <v>87</v>
      </c>
      <c r="J14" s="150">
        <f>COUNT(B19:B26)</f>
        <v>8</v>
      </c>
      <c r="K14" s="3">
        <f>SUM(B19:B26)</f>
        <v>70344</v>
      </c>
      <c r="L14" s="157">
        <f t="shared" si="0"/>
        <v>8793</v>
      </c>
      <c r="M14" s="3">
        <f>SUM(C19:C26)</f>
        <v>567443</v>
      </c>
      <c r="N14" s="157">
        <f t="shared" si="1"/>
        <v>70930.375</v>
      </c>
    </row>
    <row r="15" spans="1:14" x14ac:dyDescent="0.3">
      <c r="A15" s="151" t="s">
        <v>3</v>
      </c>
      <c r="B15" s="152">
        <v>5008</v>
      </c>
      <c r="C15" s="153">
        <v>39484</v>
      </c>
      <c r="D15" s="156">
        <v>1</v>
      </c>
      <c r="E15" s="154"/>
      <c r="F15" s="154"/>
      <c r="H15" s="158">
        <v>3</v>
      </c>
      <c r="I15" s="150">
        <v>1</v>
      </c>
      <c r="J15" s="150">
        <v>0</v>
      </c>
      <c r="K15" s="150">
        <v>0</v>
      </c>
      <c r="L15" s="157">
        <v>0</v>
      </c>
      <c r="M15" s="150">
        <v>0</v>
      </c>
      <c r="N15" s="157">
        <v>0</v>
      </c>
    </row>
    <row r="16" spans="1:14" x14ac:dyDescent="0.3">
      <c r="A16" s="151" t="s">
        <v>12</v>
      </c>
      <c r="B16" s="155">
        <v>5389</v>
      </c>
      <c r="C16" s="153">
        <v>34354</v>
      </c>
      <c r="D16" s="156">
        <v>1</v>
      </c>
      <c r="E16" s="154"/>
      <c r="F16" s="154"/>
      <c r="H16" s="158"/>
      <c r="I16" s="150">
        <v>2</v>
      </c>
      <c r="J16" s="150">
        <v>3</v>
      </c>
      <c r="K16" s="3">
        <f>SUM(B27:B29)</f>
        <v>35588</v>
      </c>
      <c r="L16" s="157">
        <f t="shared" si="0"/>
        <v>11862.666666666666</v>
      </c>
      <c r="M16" s="3">
        <f>SUM(C27:C29)</f>
        <v>275190</v>
      </c>
      <c r="N16" s="157">
        <f t="shared" si="1"/>
        <v>91730</v>
      </c>
    </row>
    <row r="17" spans="1:14" x14ac:dyDescent="0.3">
      <c r="A17" s="151" t="s">
        <v>6</v>
      </c>
      <c r="B17" s="155">
        <v>6160</v>
      </c>
      <c r="C17" s="153">
        <v>46589</v>
      </c>
      <c r="D17" s="156">
        <v>1</v>
      </c>
      <c r="E17" s="154"/>
      <c r="F17" s="154"/>
      <c r="H17" s="158"/>
      <c r="I17" s="150">
        <v>3</v>
      </c>
      <c r="J17" s="150">
        <v>3</v>
      </c>
      <c r="K17" s="3">
        <f>SUM(B30:B32)</f>
        <v>40481</v>
      </c>
      <c r="L17" s="157">
        <f t="shared" si="0"/>
        <v>13493.666666666666</v>
      </c>
      <c r="M17" s="3">
        <f>SUM(C30:C32)</f>
        <v>393850</v>
      </c>
      <c r="N17" s="157">
        <f>M17/J17</f>
        <v>131283.33333333334</v>
      </c>
    </row>
    <row r="18" spans="1:14" x14ac:dyDescent="0.3">
      <c r="A18" s="151" t="s">
        <v>8</v>
      </c>
      <c r="B18" s="155">
        <v>6768</v>
      </c>
      <c r="C18" s="153">
        <v>54261</v>
      </c>
      <c r="D18" s="156">
        <v>1</v>
      </c>
      <c r="E18" s="154"/>
      <c r="F18" s="154"/>
      <c r="H18" s="158"/>
      <c r="I18" s="150" t="s">
        <v>87</v>
      </c>
      <c r="J18" s="150">
        <f>COUNT(B27:B32)</f>
        <v>6</v>
      </c>
      <c r="K18" s="150"/>
      <c r="L18" s="157">
        <f t="shared" si="0"/>
        <v>0</v>
      </c>
      <c r="M18" s="150"/>
      <c r="N18" s="157">
        <f>M18/J18</f>
        <v>0</v>
      </c>
    </row>
    <row r="19" spans="1:14" x14ac:dyDescent="0.3">
      <c r="A19" s="12" t="s">
        <v>41</v>
      </c>
      <c r="B19" s="4">
        <v>7143</v>
      </c>
      <c r="C19" s="15">
        <v>58623</v>
      </c>
      <c r="D19" s="85">
        <v>1</v>
      </c>
    </row>
    <row r="20" spans="1:14" x14ac:dyDescent="0.3">
      <c r="A20" s="12" t="s">
        <v>42</v>
      </c>
      <c r="B20" s="4">
        <v>7952</v>
      </c>
      <c r="C20" s="15">
        <v>57856</v>
      </c>
      <c r="D20" s="85">
        <v>1</v>
      </c>
    </row>
    <row r="21" spans="1:14" x14ac:dyDescent="0.3">
      <c r="A21" s="12" t="s">
        <v>44</v>
      </c>
      <c r="B21" s="4">
        <v>8432</v>
      </c>
      <c r="C21" s="15">
        <v>61183</v>
      </c>
      <c r="D21" s="85">
        <v>1</v>
      </c>
    </row>
    <row r="22" spans="1:14" x14ac:dyDescent="0.3">
      <c r="A22" s="12" t="s">
        <v>46</v>
      </c>
      <c r="B22" s="4">
        <v>8652</v>
      </c>
      <c r="C22" s="15">
        <v>65407</v>
      </c>
      <c r="D22" s="85">
        <v>2</v>
      </c>
    </row>
    <row r="23" spans="1:14" x14ac:dyDescent="0.3">
      <c r="A23" s="12" t="s">
        <v>40</v>
      </c>
      <c r="B23" s="3">
        <v>8715</v>
      </c>
      <c r="C23" s="15">
        <v>64589</v>
      </c>
      <c r="D23" s="85">
        <v>2</v>
      </c>
    </row>
    <row r="24" spans="1:14" x14ac:dyDescent="0.3">
      <c r="A24" s="12" t="s">
        <v>49</v>
      </c>
      <c r="B24" s="4">
        <v>9356</v>
      </c>
      <c r="C24" s="15">
        <v>71244</v>
      </c>
      <c r="D24" s="85">
        <v>2</v>
      </c>
    </row>
    <row r="25" spans="1:14" x14ac:dyDescent="0.3">
      <c r="A25" s="12" t="s">
        <v>43</v>
      </c>
      <c r="B25" s="4">
        <v>9515</v>
      </c>
      <c r="C25" s="15">
        <v>73051</v>
      </c>
      <c r="D25" s="85">
        <v>2</v>
      </c>
    </row>
    <row r="26" spans="1:14" x14ac:dyDescent="0.3">
      <c r="A26" s="12" t="s">
        <v>7</v>
      </c>
      <c r="B26" s="4">
        <v>10579</v>
      </c>
      <c r="C26" s="15">
        <v>115490</v>
      </c>
      <c r="D26" s="85">
        <v>3</v>
      </c>
    </row>
    <row r="27" spans="1:14" x14ac:dyDescent="0.3">
      <c r="A27" s="151" t="s">
        <v>14</v>
      </c>
      <c r="B27" s="155">
        <v>11690</v>
      </c>
      <c r="C27" s="153">
        <v>76362</v>
      </c>
      <c r="D27" s="156">
        <v>2</v>
      </c>
      <c r="E27" s="154"/>
      <c r="F27" s="154"/>
    </row>
    <row r="28" spans="1:14" x14ac:dyDescent="0.3">
      <c r="A28" s="151" t="s">
        <v>45</v>
      </c>
      <c r="B28" s="155">
        <v>11878</v>
      </c>
      <c r="C28" s="153">
        <v>99280</v>
      </c>
      <c r="D28" s="156">
        <v>2</v>
      </c>
      <c r="E28" s="154"/>
      <c r="F28" s="154"/>
    </row>
    <row r="29" spans="1:14" x14ac:dyDescent="0.3">
      <c r="A29" s="151" t="s">
        <v>47</v>
      </c>
      <c r="B29" s="155">
        <v>12020</v>
      </c>
      <c r="C29" s="153">
        <v>99548</v>
      </c>
      <c r="D29" s="156">
        <v>2</v>
      </c>
      <c r="E29" s="154"/>
      <c r="F29" s="154"/>
    </row>
    <row r="30" spans="1:14" x14ac:dyDescent="0.3">
      <c r="A30" s="151" t="s">
        <v>48</v>
      </c>
      <c r="B30" s="155">
        <v>12020</v>
      </c>
      <c r="C30" s="153">
        <v>139082</v>
      </c>
      <c r="D30" s="156">
        <v>3</v>
      </c>
      <c r="E30" s="154"/>
      <c r="F30" s="154"/>
    </row>
    <row r="31" spans="1:14" x14ac:dyDescent="0.3">
      <c r="A31" s="151" t="s">
        <v>19</v>
      </c>
      <c r="B31" s="155">
        <v>13759</v>
      </c>
      <c r="C31" s="153">
        <v>110590</v>
      </c>
      <c r="D31" s="156">
        <v>3</v>
      </c>
      <c r="E31" s="154"/>
      <c r="F31" s="154"/>
    </row>
    <row r="32" spans="1:14" x14ac:dyDescent="0.3">
      <c r="A32" s="151" t="s">
        <v>17</v>
      </c>
      <c r="B32" s="155">
        <v>14702</v>
      </c>
      <c r="C32" s="153">
        <v>144178</v>
      </c>
      <c r="D32" s="156">
        <v>3</v>
      </c>
      <c r="E32" s="154"/>
      <c r="F32" s="154"/>
    </row>
    <row r="38" spans="1:3" x14ac:dyDescent="0.3">
      <c r="B38" s="135">
        <f>(MAX(B7:B32)-MIN(B7:B32))/3</f>
        <v>3919.6666666666665</v>
      </c>
      <c r="C38" s="135">
        <f>(MAX(C7:C32)-MIN(C7:C32))/3</f>
        <v>40947</v>
      </c>
    </row>
    <row r="41" spans="1:3" x14ac:dyDescent="0.3">
      <c r="A41" s="1">
        <v>1</v>
      </c>
      <c r="B41" s="29">
        <f>B7</f>
        <v>2943</v>
      </c>
      <c r="C41" s="29">
        <f>B41+3920</f>
        <v>6863</v>
      </c>
    </row>
    <row r="42" spans="1:3" x14ac:dyDescent="0.3">
      <c r="A42" s="1">
        <v>2</v>
      </c>
      <c r="B42" s="29">
        <f>C41</f>
        <v>6863</v>
      </c>
      <c r="C42" s="29">
        <f>B42+3920</f>
        <v>10783</v>
      </c>
    </row>
    <row r="43" spans="1:3" x14ac:dyDescent="0.3">
      <c r="A43" s="1">
        <v>3</v>
      </c>
      <c r="B43" s="29">
        <f>C42</f>
        <v>10783</v>
      </c>
      <c r="C43" s="29">
        <v>14702</v>
      </c>
    </row>
    <row r="46" spans="1:3" x14ac:dyDescent="0.3">
      <c r="A46" s="1">
        <v>1</v>
      </c>
      <c r="B46" s="29">
        <f>MIN(C7:C32)</f>
        <v>21337</v>
      </c>
      <c r="C46" s="29">
        <f>B46+40947</f>
        <v>62284</v>
      </c>
    </row>
    <row r="47" spans="1:3" x14ac:dyDescent="0.3">
      <c r="A47" s="1">
        <v>2</v>
      </c>
      <c r="B47" s="29">
        <f>C46</f>
        <v>62284</v>
      </c>
      <c r="C47" s="29">
        <f>B47+C38</f>
        <v>103231</v>
      </c>
    </row>
    <row r="48" spans="1:3" x14ac:dyDescent="0.3">
      <c r="A48" s="1">
        <v>3</v>
      </c>
      <c r="B48" s="29">
        <f>C47</f>
        <v>103231</v>
      </c>
      <c r="C48" s="29">
        <f>B48+C38</f>
        <v>144178</v>
      </c>
    </row>
  </sheetData>
  <sortState xmlns:xlrd2="http://schemas.microsoft.com/office/spreadsheetml/2017/richdata2" ref="A7:C32">
    <sortCondition ref="B7:B32"/>
  </sortState>
  <mergeCells count="7">
    <mergeCell ref="H7:H10"/>
    <mergeCell ref="H11:H14"/>
    <mergeCell ref="H15:H18"/>
    <mergeCell ref="B1:C1"/>
    <mergeCell ref="A2:A5"/>
    <mergeCell ref="C2:C5"/>
    <mergeCell ref="B3:B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view="pageBreakPreview" zoomScale="60" zoomScaleNormal="70" workbookViewId="0">
      <selection activeCell="H79" sqref="H79"/>
    </sheetView>
  </sheetViews>
  <sheetFormatPr defaultColWidth="9.1796875" defaultRowHeight="14.5" x14ac:dyDescent="0.35"/>
  <cols>
    <col min="1" max="1" width="30" style="49" customWidth="1"/>
    <col min="2" max="6" width="8.81640625" style="49" customWidth="1"/>
    <col min="7" max="7" width="9.1796875" style="49"/>
    <col min="8" max="8" width="30" style="49" customWidth="1"/>
    <col min="9" max="13" width="8.81640625" style="49" customWidth="1"/>
    <col min="14" max="16384" width="9.1796875" style="49"/>
  </cols>
  <sheetData>
    <row r="1" spans="1:6" x14ac:dyDescent="0.35">
      <c r="A1" s="48" t="s">
        <v>51</v>
      </c>
      <c r="B1" s="48">
        <v>2013</v>
      </c>
      <c r="C1" s="48">
        <v>2014</v>
      </c>
      <c r="D1" s="48">
        <v>2015</v>
      </c>
      <c r="E1" s="48">
        <v>2016</v>
      </c>
      <c r="F1" s="48">
        <v>2017</v>
      </c>
    </row>
    <row r="2" spans="1:6" x14ac:dyDescent="0.35">
      <c r="A2" s="167" t="s">
        <v>52</v>
      </c>
      <c r="B2" s="168"/>
      <c r="C2" s="168"/>
      <c r="D2" s="168"/>
      <c r="E2" s="168"/>
      <c r="F2" s="169"/>
    </row>
    <row r="3" spans="1:6" x14ac:dyDescent="0.35">
      <c r="A3" s="50" t="s">
        <v>6</v>
      </c>
      <c r="B3" s="51">
        <v>49448</v>
      </c>
      <c r="C3" s="51">
        <v>48685</v>
      </c>
      <c r="D3" s="51">
        <v>48057</v>
      </c>
      <c r="E3" s="51">
        <v>47455</v>
      </c>
      <c r="F3" s="52">
        <v>46589</v>
      </c>
    </row>
    <row r="4" spans="1:6" ht="15" customHeight="1" x14ac:dyDescent="0.35">
      <c r="A4" s="50" t="s">
        <v>12</v>
      </c>
      <c r="B4" s="51">
        <v>35065</v>
      </c>
      <c r="C4" s="51">
        <v>34761</v>
      </c>
      <c r="D4" s="51">
        <v>34706</v>
      </c>
      <c r="E4" s="51">
        <v>34624</v>
      </c>
      <c r="F4" s="52">
        <v>34354</v>
      </c>
    </row>
    <row r="5" spans="1:6" x14ac:dyDescent="0.35">
      <c r="A5" s="50" t="s">
        <v>1</v>
      </c>
      <c r="B5" s="51">
        <v>31477</v>
      </c>
      <c r="C5" s="51">
        <v>31252</v>
      </c>
      <c r="D5" s="51">
        <v>31014</v>
      </c>
      <c r="E5" s="51">
        <v>30820</v>
      </c>
      <c r="F5" s="52">
        <v>30758</v>
      </c>
    </row>
    <row r="6" spans="1:6" x14ac:dyDescent="0.35">
      <c r="A6" s="50" t="s">
        <v>2</v>
      </c>
      <c r="B6" s="51">
        <v>25558</v>
      </c>
      <c r="C6" s="51">
        <v>25392</v>
      </c>
      <c r="D6" s="51">
        <v>25031</v>
      </c>
      <c r="E6" s="51">
        <v>24957</v>
      </c>
      <c r="F6" s="52">
        <v>24892</v>
      </c>
    </row>
    <row r="7" spans="1:6" x14ac:dyDescent="0.35">
      <c r="A7" s="50" t="s">
        <v>41</v>
      </c>
      <c r="B7" s="51">
        <v>60155</v>
      </c>
      <c r="C7" s="51">
        <v>59623</v>
      </c>
      <c r="D7" s="51">
        <v>59318</v>
      </c>
      <c r="E7" s="51">
        <v>58911</v>
      </c>
      <c r="F7" s="52">
        <v>58623</v>
      </c>
    </row>
    <row r="8" spans="1:6" x14ac:dyDescent="0.35">
      <c r="A8" s="50" t="s">
        <v>7</v>
      </c>
      <c r="B8" s="51">
        <v>116414</v>
      </c>
      <c r="C8" s="51">
        <v>116274</v>
      </c>
      <c r="D8" s="51">
        <v>116014</v>
      </c>
      <c r="E8" s="51">
        <v>115771</v>
      </c>
      <c r="F8" s="52">
        <v>115490</v>
      </c>
    </row>
    <row r="9" spans="1:6" x14ac:dyDescent="0.35">
      <c r="A9" s="50" t="s">
        <v>53</v>
      </c>
      <c r="B9" s="51">
        <v>100978</v>
      </c>
      <c r="C9" s="52">
        <v>100886</v>
      </c>
      <c r="D9" s="52">
        <v>100933</v>
      </c>
      <c r="E9" s="52">
        <v>100518</v>
      </c>
      <c r="F9" s="52">
        <v>99548</v>
      </c>
    </row>
    <row r="10" spans="1:6" x14ac:dyDescent="0.35">
      <c r="A10" s="50" t="s">
        <v>13</v>
      </c>
      <c r="B10" s="51">
        <v>37115</v>
      </c>
      <c r="C10" s="52">
        <v>37185</v>
      </c>
      <c r="D10" s="52">
        <v>37341</v>
      </c>
      <c r="E10" s="52">
        <v>37706</v>
      </c>
      <c r="F10" s="52">
        <v>37797</v>
      </c>
    </row>
    <row r="11" spans="1:6" x14ac:dyDescent="0.35">
      <c r="A11" s="50" t="s">
        <v>54</v>
      </c>
      <c r="B11" s="51">
        <v>100393</v>
      </c>
      <c r="C11" s="51">
        <v>99639</v>
      </c>
      <c r="D11" s="51">
        <v>99567</v>
      </c>
      <c r="E11" s="51">
        <v>99319</v>
      </c>
      <c r="F11" s="52">
        <v>99280</v>
      </c>
    </row>
    <row r="12" spans="1:6" x14ac:dyDescent="0.35">
      <c r="A12" s="50" t="s">
        <v>55</v>
      </c>
      <c r="B12" s="51">
        <v>60197</v>
      </c>
      <c r="C12" s="51">
        <v>59579</v>
      </c>
      <c r="D12" s="51">
        <v>59197</v>
      </c>
      <c r="E12" s="51">
        <v>58581</v>
      </c>
      <c r="F12" s="52">
        <v>57856</v>
      </c>
    </row>
    <row r="13" spans="1:6" x14ac:dyDescent="0.35">
      <c r="A13" s="50" t="s">
        <v>56</v>
      </c>
      <c r="B13" s="51">
        <v>70971</v>
      </c>
      <c r="C13" s="51">
        <v>71026</v>
      </c>
      <c r="D13" s="51">
        <v>71073</v>
      </c>
      <c r="E13" s="51">
        <v>71148</v>
      </c>
      <c r="F13" s="52">
        <v>71244</v>
      </c>
    </row>
    <row r="14" spans="1:6" x14ac:dyDescent="0.35">
      <c r="A14" s="50" t="s">
        <v>14</v>
      </c>
      <c r="B14" s="51">
        <v>77527</v>
      </c>
      <c r="C14" s="51">
        <v>77096</v>
      </c>
      <c r="D14" s="51">
        <v>77240</v>
      </c>
      <c r="E14" s="51">
        <v>76978</v>
      </c>
      <c r="F14" s="52">
        <v>76362</v>
      </c>
    </row>
    <row r="15" spans="1:6" x14ac:dyDescent="0.35">
      <c r="A15" s="50" t="s">
        <v>15</v>
      </c>
      <c r="B15" s="51">
        <v>38960</v>
      </c>
      <c r="C15" s="51">
        <v>38547</v>
      </c>
      <c r="D15" s="51">
        <v>38088</v>
      </c>
      <c r="E15" s="51">
        <v>37718</v>
      </c>
      <c r="F15" s="52">
        <v>37547</v>
      </c>
    </row>
    <row r="16" spans="1:6" x14ac:dyDescent="0.35">
      <c r="A16" s="50" t="s">
        <v>8</v>
      </c>
      <c r="B16" s="51">
        <v>53203</v>
      </c>
      <c r="C16" s="51">
        <v>53423</v>
      </c>
      <c r="D16" s="51">
        <v>53534</v>
      </c>
      <c r="E16" s="51">
        <v>54068</v>
      </c>
      <c r="F16" s="52">
        <v>54261</v>
      </c>
    </row>
    <row r="17" spans="1:6" x14ac:dyDescent="0.35">
      <c r="A17" s="50" t="s">
        <v>3</v>
      </c>
      <c r="B17" s="51">
        <v>40440</v>
      </c>
      <c r="C17" s="51">
        <v>40310</v>
      </c>
      <c r="D17" s="51">
        <v>39889</v>
      </c>
      <c r="E17" s="51">
        <v>39707</v>
      </c>
      <c r="F17" s="52">
        <v>39484</v>
      </c>
    </row>
    <row r="18" spans="1:6" x14ac:dyDescent="0.35">
      <c r="A18" s="50" t="s">
        <v>57</v>
      </c>
      <c r="B18" s="51">
        <v>141041</v>
      </c>
      <c r="C18" s="51">
        <v>141995</v>
      </c>
      <c r="D18" s="51">
        <v>140323</v>
      </c>
      <c r="E18" s="52">
        <v>139984</v>
      </c>
      <c r="F18" s="52">
        <v>139082</v>
      </c>
    </row>
    <row r="19" spans="1:6" x14ac:dyDescent="0.35">
      <c r="A19" s="50" t="s">
        <v>58</v>
      </c>
      <c r="B19" s="51">
        <v>65474</v>
      </c>
      <c r="C19" s="51">
        <v>64970</v>
      </c>
      <c r="D19" s="51">
        <v>64578</v>
      </c>
      <c r="E19" s="51">
        <v>64329</v>
      </c>
      <c r="F19" s="52">
        <v>64589</v>
      </c>
    </row>
    <row r="20" spans="1:6" x14ac:dyDescent="0.35">
      <c r="A20" s="50" t="s">
        <v>59</v>
      </c>
      <c r="B20" s="51">
        <v>65660</v>
      </c>
      <c r="C20" s="51">
        <v>65556</v>
      </c>
      <c r="D20" s="51">
        <v>65595</v>
      </c>
      <c r="E20" s="51">
        <v>65469</v>
      </c>
      <c r="F20" s="52">
        <v>65407</v>
      </c>
    </row>
    <row r="21" spans="1:6" x14ac:dyDescent="0.35">
      <c r="A21" s="50" t="s">
        <v>9</v>
      </c>
      <c r="B21" s="51">
        <v>26151</v>
      </c>
      <c r="C21" s="51">
        <v>26169</v>
      </c>
      <c r="D21" s="51">
        <v>26280</v>
      </c>
      <c r="E21" s="51">
        <v>26488</v>
      </c>
      <c r="F21" s="52">
        <v>26643</v>
      </c>
    </row>
    <row r="22" spans="1:6" x14ac:dyDescent="0.35">
      <c r="A22" s="50" t="s">
        <v>43</v>
      </c>
      <c r="B22" s="51">
        <v>75992</v>
      </c>
      <c r="C22" s="51">
        <v>75336</v>
      </c>
      <c r="D22" s="51">
        <v>74913</v>
      </c>
      <c r="E22" s="51">
        <v>74026</v>
      </c>
      <c r="F22" s="52">
        <v>73051</v>
      </c>
    </row>
    <row r="23" spans="1:6" x14ac:dyDescent="0.35">
      <c r="A23" s="50" t="s">
        <v>19</v>
      </c>
      <c r="B23" s="51">
        <v>108205</v>
      </c>
      <c r="C23" s="51">
        <v>108669</v>
      </c>
      <c r="D23" s="51">
        <v>109296</v>
      </c>
      <c r="E23" s="51">
        <v>110066</v>
      </c>
      <c r="F23" s="52">
        <v>110590</v>
      </c>
    </row>
    <row r="24" spans="1:6" x14ac:dyDescent="0.35">
      <c r="A24" s="50" t="s">
        <v>60</v>
      </c>
      <c r="B24" s="51">
        <v>61784</v>
      </c>
      <c r="C24" s="51">
        <v>61737</v>
      </c>
      <c r="D24" s="51">
        <v>61580</v>
      </c>
      <c r="E24" s="51">
        <v>61496</v>
      </c>
      <c r="F24" s="52">
        <v>61183</v>
      </c>
    </row>
    <row r="25" spans="1:6" x14ac:dyDescent="0.35">
      <c r="A25" s="50" t="s">
        <v>10</v>
      </c>
      <c r="B25" s="51">
        <v>21740</v>
      </c>
      <c r="C25" s="51">
        <v>21471</v>
      </c>
      <c r="D25" s="51">
        <v>21283</v>
      </c>
      <c r="E25" s="51">
        <v>21380</v>
      </c>
      <c r="F25" s="52">
        <v>21337</v>
      </c>
    </row>
    <row r="26" spans="1:6" x14ac:dyDescent="0.35">
      <c r="A26" s="50" t="s">
        <v>16</v>
      </c>
      <c r="B26" s="51">
        <v>33711</v>
      </c>
      <c r="C26" s="51">
        <v>33403</v>
      </c>
      <c r="D26" s="51">
        <v>32863</v>
      </c>
      <c r="E26" s="51">
        <v>32356</v>
      </c>
      <c r="F26" s="52">
        <v>31818</v>
      </c>
    </row>
    <row r="27" spans="1:6" x14ac:dyDescent="0.35">
      <c r="A27" s="50" t="s">
        <v>4</v>
      </c>
      <c r="B27" s="51">
        <v>24434</v>
      </c>
      <c r="C27" s="51">
        <v>24183</v>
      </c>
      <c r="D27" s="51">
        <v>24024</v>
      </c>
      <c r="E27" s="51">
        <v>23782</v>
      </c>
      <c r="F27" s="52">
        <v>23522</v>
      </c>
    </row>
    <row r="28" spans="1:6" x14ac:dyDescent="0.35">
      <c r="A28" s="50" t="s">
        <v>17</v>
      </c>
      <c r="B28" s="51">
        <v>132340</v>
      </c>
      <c r="C28" s="51">
        <v>135633</v>
      </c>
      <c r="D28" s="51">
        <v>138634</v>
      </c>
      <c r="E28" s="51">
        <v>141210</v>
      </c>
      <c r="F28" s="52">
        <v>144178</v>
      </c>
    </row>
    <row r="29" spans="1:6" x14ac:dyDescent="0.35">
      <c r="A29" s="53" t="s">
        <v>25</v>
      </c>
      <c r="B29" s="52">
        <v>420015</v>
      </c>
      <c r="C29" s="52">
        <v>426050</v>
      </c>
      <c r="D29" s="52">
        <v>429766</v>
      </c>
      <c r="E29" s="52">
        <v>433773</v>
      </c>
      <c r="F29" s="52">
        <v>434124</v>
      </c>
    </row>
    <row r="30" spans="1:6" x14ac:dyDescent="0.35">
      <c r="A30" s="53" t="s">
        <v>26</v>
      </c>
      <c r="B30" s="51">
        <v>103093</v>
      </c>
      <c r="C30" s="51">
        <v>104288</v>
      </c>
      <c r="D30" s="51">
        <v>105881</v>
      </c>
      <c r="E30" s="51">
        <v>107404</v>
      </c>
      <c r="F30" s="52">
        <v>108679</v>
      </c>
    </row>
    <row r="31" spans="1:6" x14ac:dyDescent="0.35">
      <c r="A31" s="53" t="s">
        <v>27</v>
      </c>
      <c r="B31" s="52">
        <v>52509</v>
      </c>
      <c r="C31" s="52">
        <v>52862</v>
      </c>
      <c r="D31" s="54">
        <v>52789</v>
      </c>
      <c r="E31" s="54">
        <v>52658</v>
      </c>
      <c r="F31" s="54">
        <v>52414</v>
      </c>
    </row>
    <row r="32" spans="1:6" x14ac:dyDescent="0.35">
      <c r="A32" s="53" t="s">
        <v>28</v>
      </c>
      <c r="B32" s="52">
        <v>136761</v>
      </c>
      <c r="C32" s="52">
        <v>136831</v>
      </c>
      <c r="D32" s="52">
        <v>136808</v>
      </c>
      <c r="E32" s="52">
        <v>136688</v>
      </c>
      <c r="F32" s="52">
        <v>136386</v>
      </c>
    </row>
    <row r="33" spans="1:14" x14ac:dyDescent="0.35">
      <c r="A33" s="53" t="s">
        <v>29</v>
      </c>
      <c r="B33" s="51">
        <v>24919</v>
      </c>
      <c r="C33" s="51">
        <v>24899</v>
      </c>
      <c r="D33" s="51">
        <v>24746</v>
      </c>
      <c r="E33" s="51">
        <v>24542</v>
      </c>
      <c r="F33" s="52">
        <v>24655</v>
      </c>
    </row>
    <row r="34" spans="1:14" x14ac:dyDescent="0.35">
      <c r="A34" s="53" t="s">
        <v>30</v>
      </c>
      <c r="B34" s="52">
        <v>117638</v>
      </c>
      <c r="C34" s="52">
        <v>117868</v>
      </c>
      <c r="D34" s="52">
        <v>117891</v>
      </c>
      <c r="E34" s="52">
        <v>117676</v>
      </c>
      <c r="F34" s="52">
        <v>117446</v>
      </c>
    </row>
    <row r="35" spans="1:14" x14ac:dyDescent="0.35">
      <c r="A35" s="53" t="s">
        <v>31</v>
      </c>
      <c r="B35" s="52">
        <v>214123</v>
      </c>
      <c r="C35" s="52">
        <v>214072</v>
      </c>
      <c r="D35" s="52">
        <v>213401</v>
      </c>
      <c r="E35" s="52">
        <v>213745</v>
      </c>
      <c r="F35" s="52">
        <v>213771</v>
      </c>
    </row>
    <row r="36" spans="1:14" x14ac:dyDescent="0.35">
      <c r="A36" s="48" t="s">
        <v>51</v>
      </c>
      <c r="B36" s="48">
        <v>2013</v>
      </c>
      <c r="C36" s="48">
        <v>2014</v>
      </c>
      <c r="D36" s="48">
        <v>2015</v>
      </c>
      <c r="E36" s="48">
        <v>2016</v>
      </c>
      <c r="F36" s="48">
        <v>2017</v>
      </c>
      <c r="H36" s="48" t="s">
        <v>51</v>
      </c>
      <c r="I36" s="48">
        <v>2013</v>
      </c>
      <c r="J36" s="48">
        <v>2014</v>
      </c>
      <c r="K36" s="48">
        <v>2015</v>
      </c>
      <c r="L36" s="48">
        <v>2016</v>
      </c>
      <c r="M36" s="48">
        <v>2017</v>
      </c>
    </row>
    <row r="37" spans="1:14" x14ac:dyDescent="0.35">
      <c r="A37" s="170" t="s">
        <v>61</v>
      </c>
      <c r="B37" s="171"/>
      <c r="C37" s="171"/>
      <c r="D37" s="171"/>
      <c r="E37" s="171"/>
      <c r="F37" s="172"/>
      <c r="H37" s="173" t="s">
        <v>62</v>
      </c>
      <c r="I37" s="173"/>
      <c r="J37" s="173"/>
      <c r="K37" s="173"/>
      <c r="L37" s="173"/>
      <c r="M37" s="173"/>
    </row>
    <row r="38" spans="1:14" x14ac:dyDescent="0.35">
      <c r="A38" s="50" t="s">
        <v>6</v>
      </c>
      <c r="B38" s="52">
        <v>1294</v>
      </c>
      <c r="C38" s="52">
        <v>1113</v>
      </c>
      <c r="D38" s="52">
        <v>1065</v>
      </c>
      <c r="E38" s="52">
        <v>922</v>
      </c>
      <c r="F38" s="52">
        <v>610</v>
      </c>
      <c r="G38" s="59">
        <f>SUM(C38:F38)</f>
        <v>3710</v>
      </c>
      <c r="H38" s="50" t="s">
        <v>6</v>
      </c>
      <c r="I38" s="55">
        <v>1728</v>
      </c>
      <c r="J38" s="55">
        <v>1797</v>
      </c>
      <c r="K38" s="55">
        <v>1619</v>
      </c>
      <c r="L38" s="55">
        <v>1410</v>
      </c>
      <c r="M38" s="55">
        <v>1334</v>
      </c>
      <c r="N38" s="59">
        <f>SUM(J38:M38)</f>
        <v>6160</v>
      </c>
    </row>
    <row r="39" spans="1:14" x14ac:dyDescent="0.35">
      <c r="A39" s="50" t="s">
        <v>12</v>
      </c>
      <c r="B39" s="52">
        <v>1383</v>
      </c>
      <c r="C39" s="52">
        <v>1247</v>
      </c>
      <c r="D39" s="52">
        <v>1246</v>
      </c>
      <c r="E39" s="52">
        <v>1275</v>
      </c>
      <c r="F39" s="52">
        <v>981</v>
      </c>
      <c r="G39" s="59">
        <f t="shared" ref="G39:G70" si="0">SUM(C39:F39)</f>
        <v>4749</v>
      </c>
      <c r="H39" s="50" t="s">
        <v>12</v>
      </c>
      <c r="I39" s="55">
        <v>1484</v>
      </c>
      <c r="J39" s="55">
        <v>1585</v>
      </c>
      <c r="K39" s="55">
        <v>1323</v>
      </c>
      <c r="L39" s="55">
        <v>1301</v>
      </c>
      <c r="M39" s="55">
        <v>1180</v>
      </c>
      <c r="N39" s="59">
        <f t="shared" ref="N39:N102" si="1">SUM(J39:M39)</f>
        <v>5389</v>
      </c>
    </row>
    <row r="40" spans="1:14" x14ac:dyDescent="0.35">
      <c r="A40" s="50" t="s">
        <v>1</v>
      </c>
      <c r="B40" s="52">
        <v>880</v>
      </c>
      <c r="C40" s="52">
        <v>1136</v>
      </c>
      <c r="D40" s="52">
        <v>1118</v>
      </c>
      <c r="E40" s="52">
        <v>1069</v>
      </c>
      <c r="F40" s="52">
        <v>1135</v>
      </c>
      <c r="G40" s="59">
        <f t="shared" si="0"/>
        <v>4458</v>
      </c>
      <c r="H40" s="50" t="s">
        <v>1</v>
      </c>
      <c r="I40" s="55">
        <v>1402</v>
      </c>
      <c r="J40" s="55">
        <v>1310</v>
      </c>
      <c r="K40" s="55">
        <v>1256</v>
      </c>
      <c r="L40" s="55">
        <v>1144</v>
      </c>
      <c r="M40" s="55">
        <v>1049</v>
      </c>
      <c r="N40" s="59">
        <f t="shared" si="1"/>
        <v>4759</v>
      </c>
    </row>
    <row r="41" spans="1:14" x14ac:dyDescent="0.35">
      <c r="A41" s="50" t="s">
        <v>2</v>
      </c>
      <c r="B41" s="52">
        <v>716</v>
      </c>
      <c r="C41" s="52">
        <v>820</v>
      </c>
      <c r="D41" s="52">
        <v>597</v>
      </c>
      <c r="E41" s="52">
        <v>642</v>
      </c>
      <c r="F41" s="52">
        <v>600</v>
      </c>
      <c r="G41" s="59">
        <f t="shared" si="0"/>
        <v>2659</v>
      </c>
      <c r="H41" s="50" t="s">
        <v>2</v>
      </c>
      <c r="I41" s="55">
        <v>1053</v>
      </c>
      <c r="J41" s="55">
        <v>999</v>
      </c>
      <c r="K41" s="55">
        <v>993</v>
      </c>
      <c r="L41" s="55">
        <v>718</v>
      </c>
      <c r="M41" s="55">
        <v>687</v>
      </c>
      <c r="N41" s="59">
        <f t="shared" si="1"/>
        <v>3397</v>
      </c>
    </row>
    <row r="42" spans="1:14" x14ac:dyDescent="0.35">
      <c r="A42" s="50" t="s">
        <v>41</v>
      </c>
      <c r="B42" s="52">
        <v>1549</v>
      </c>
      <c r="C42" s="52">
        <v>1379</v>
      </c>
      <c r="D42" s="52">
        <v>1451</v>
      </c>
      <c r="E42" s="52">
        <v>1356</v>
      </c>
      <c r="F42" s="52">
        <v>1244</v>
      </c>
      <c r="G42" s="59">
        <f t="shared" si="0"/>
        <v>5430</v>
      </c>
      <c r="H42" s="50" t="s">
        <v>41</v>
      </c>
      <c r="I42" s="55">
        <v>2182</v>
      </c>
      <c r="J42" s="55">
        <v>1966</v>
      </c>
      <c r="K42" s="55">
        <v>1871</v>
      </c>
      <c r="L42" s="55">
        <v>1736</v>
      </c>
      <c r="M42" s="55">
        <v>1570</v>
      </c>
      <c r="N42" s="59">
        <f t="shared" si="1"/>
        <v>7143</v>
      </c>
    </row>
    <row r="43" spans="1:14" x14ac:dyDescent="0.35">
      <c r="A43" s="50" t="s">
        <v>7</v>
      </c>
      <c r="B43" s="52">
        <v>1842</v>
      </c>
      <c r="C43" s="52">
        <v>1521</v>
      </c>
      <c r="D43" s="52">
        <v>1004</v>
      </c>
      <c r="E43" s="52">
        <v>3289</v>
      </c>
      <c r="F43" s="52">
        <v>2968</v>
      </c>
      <c r="G43" s="59">
        <f t="shared" si="0"/>
        <v>8782</v>
      </c>
      <c r="H43" s="50" t="s">
        <v>7</v>
      </c>
      <c r="I43" s="55">
        <v>2112</v>
      </c>
      <c r="J43" s="55">
        <v>2008</v>
      </c>
      <c r="K43" s="55">
        <v>1560</v>
      </c>
      <c r="L43" s="55">
        <v>3690</v>
      </c>
      <c r="M43" s="55">
        <v>3321</v>
      </c>
      <c r="N43" s="59">
        <f t="shared" si="1"/>
        <v>10579</v>
      </c>
    </row>
    <row r="44" spans="1:14" x14ac:dyDescent="0.35">
      <c r="A44" s="50" t="s">
        <v>53</v>
      </c>
      <c r="B44" s="52">
        <v>3259</v>
      </c>
      <c r="C44" s="52">
        <v>3236</v>
      </c>
      <c r="D44" s="52">
        <v>3024</v>
      </c>
      <c r="E44" s="52">
        <v>2340</v>
      </c>
      <c r="F44" s="52">
        <v>1986</v>
      </c>
      <c r="G44" s="59">
        <f t="shared" si="0"/>
        <v>10586</v>
      </c>
      <c r="H44" s="50" t="s">
        <v>53</v>
      </c>
      <c r="I44" s="55">
        <v>4049</v>
      </c>
      <c r="J44" s="55">
        <v>3548</v>
      </c>
      <c r="K44" s="55">
        <v>3007</v>
      </c>
      <c r="L44" s="55">
        <v>2669</v>
      </c>
      <c r="M44" s="55">
        <v>2796</v>
      </c>
      <c r="N44" s="59">
        <f t="shared" si="1"/>
        <v>12020</v>
      </c>
    </row>
    <row r="45" spans="1:14" x14ac:dyDescent="0.35">
      <c r="A45" s="50" t="s">
        <v>13</v>
      </c>
      <c r="B45" s="52">
        <v>1393</v>
      </c>
      <c r="C45" s="52">
        <v>1295</v>
      </c>
      <c r="D45" s="52">
        <v>1341</v>
      </c>
      <c r="E45" s="52">
        <v>1426</v>
      </c>
      <c r="F45" s="52">
        <v>1275</v>
      </c>
      <c r="G45" s="59">
        <f t="shared" si="0"/>
        <v>5337</v>
      </c>
      <c r="H45" s="50" t="s">
        <v>13</v>
      </c>
      <c r="I45" s="55">
        <v>1214</v>
      </c>
      <c r="J45" s="55">
        <v>1209</v>
      </c>
      <c r="K45" s="55">
        <v>1158</v>
      </c>
      <c r="L45" s="55">
        <v>1120</v>
      </c>
      <c r="M45" s="55">
        <v>1098</v>
      </c>
      <c r="N45" s="59">
        <f t="shared" si="1"/>
        <v>4585</v>
      </c>
    </row>
    <row r="46" spans="1:14" x14ac:dyDescent="0.35">
      <c r="A46" s="50" t="s">
        <v>54</v>
      </c>
      <c r="B46" s="52">
        <v>2207</v>
      </c>
      <c r="C46" s="52">
        <v>2504</v>
      </c>
      <c r="D46" s="52">
        <v>3115</v>
      </c>
      <c r="E46" s="52">
        <v>3080</v>
      </c>
      <c r="F46" s="52">
        <v>3209</v>
      </c>
      <c r="G46" s="59">
        <f t="shared" si="0"/>
        <v>11908</v>
      </c>
      <c r="H46" s="50" t="s">
        <v>54</v>
      </c>
      <c r="I46" s="55">
        <v>3215</v>
      </c>
      <c r="J46" s="55">
        <v>3089</v>
      </c>
      <c r="K46" s="55">
        <v>2890</v>
      </c>
      <c r="L46" s="55">
        <v>3012</v>
      </c>
      <c r="M46" s="55">
        <v>2887</v>
      </c>
      <c r="N46" s="59">
        <f t="shared" si="1"/>
        <v>11878</v>
      </c>
    </row>
    <row r="47" spans="1:14" x14ac:dyDescent="0.35">
      <c r="A47" s="50" t="s">
        <v>55</v>
      </c>
      <c r="B47" s="52">
        <v>2056</v>
      </c>
      <c r="C47" s="52">
        <v>1891</v>
      </c>
      <c r="D47" s="52">
        <v>1737</v>
      </c>
      <c r="E47" s="52">
        <v>1594</v>
      </c>
      <c r="F47" s="52">
        <v>1361</v>
      </c>
      <c r="G47" s="59">
        <f t="shared" si="0"/>
        <v>6583</v>
      </c>
      <c r="H47" s="50" t="s">
        <v>55</v>
      </c>
      <c r="I47" s="55">
        <v>2693</v>
      </c>
      <c r="J47" s="55">
        <v>2294</v>
      </c>
      <c r="K47" s="55">
        <v>1933</v>
      </c>
      <c r="L47" s="55">
        <v>1938</v>
      </c>
      <c r="M47" s="55">
        <v>1787</v>
      </c>
      <c r="N47" s="59">
        <f t="shared" si="1"/>
        <v>7952</v>
      </c>
    </row>
    <row r="48" spans="1:14" x14ac:dyDescent="0.35">
      <c r="A48" s="50" t="s">
        <v>56</v>
      </c>
      <c r="B48" s="52">
        <v>1731</v>
      </c>
      <c r="C48" s="52">
        <v>2291</v>
      </c>
      <c r="D48" s="52">
        <v>2401</v>
      </c>
      <c r="E48" s="52">
        <v>2269</v>
      </c>
      <c r="F48" s="52">
        <v>2341</v>
      </c>
      <c r="G48" s="59">
        <f t="shared" si="0"/>
        <v>9302</v>
      </c>
      <c r="H48" s="50" t="s">
        <v>56</v>
      </c>
      <c r="I48" s="55">
        <v>2232</v>
      </c>
      <c r="J48" s="55">
        <v>2292</v>
      </c>
      <c r="K48" s="55">
        <v>2438</v>
      </c>
      <c r="L48" s="55">
        <v>2330</v>
      </c>
      <c r="M48" s="55">
        <v>2296</v>
      </c>
      <c r="N48" s="59">
        <f t="shared" si="1"/>
        <v>9356</v>
      </c>
    </row>
    <row r="49" spans="1:14" x14ac:dyDescent="0.35">
      <c r="A49" s="50" t="s">
        <v>14</v>
      </c>
      <c r="B49" s="52">
        <v>2689</v>
      </c>
      <c r="C49" s="52">
        <v>2731</v>
      </c>
      <c r="D49" s="52">
        <v>3281</v>
      </c>
      <c r="E49" s="52">
        <v>2832</v>
      </c>
      <c r="F49" s="52">
        <v>2673</v>
      </c>
      <c r="G49" s="59">
        <f t="shared" si="0"/>
        <v>11517</v>
      </c>
      <c r="H49" s="50" t="s">
        <v>14</v>
      </c>
      <c r="I49" s="55">
        <v>3303</v>
      </c>
      <c r="J49" s="55">
        <v>3002</v>
      </c>
      <c r="K49" s="55">
        <v>2947</v>
      </c>
      <c r="L49" s="55">
        <v>2808</v>
      </c>
      <c r="M49" s="55">
        <v>2933</v>
      </c>
      <c r="N49" s="59">
        <f t="shared" si="1"/>
        <v>11690</v>
      </c>
    </row>
    <row r="50" spans="1:14" x14ac:dyDescent="0.35">
      <c r="A50" s="50" t="s">
        <v>15</v>
      </c>
      <c r="B50" s="52">
        <v>854</v>
      </c>
      <c r="C50" s="52">
        <v>864</v>
      </c>
      <c r="D50" s="52">
        <v>772</v>
      </c>
      <c r="E50" s="52">
        <v>851</v>
      </c>
      <c r="F50" s="52">
        <v>1025</v>
      </c>
      <c r="G50" s="59">
        <f t="shared" si="0"/>
        <v>3512</v>
      </c>
      <c r="H50" s="50" t="s">
        <v>15</v>
      </c>
      <c r="I50" s="55">
        <v>1219</v>
      </c>
      <c r="J50" s="55">
        <v>1078</v>
      </c>
      <c r="K50" s="55">
        <v>1090</v>
      </c>
      <c r="L50" s="55">
        <v>1035</v>
      </c>
      <c r="M50" s="55">
        <v>978</v>
      </c>
      <c r="N50" s="59">
        <f t="shared" si="1"/>
        <v>4181</v>
      </c>
    </row>
    <row r="51" spans="1:14" x14ac:dyDescent="0.35">
      <c r="A51" s="50" t="s">
        <v>8</v>
      </c>
      <c r="B51" s="52">
        <v>1723</v>
      </c>
      <c r="C51" s="52">
        <v>1727</v>
      </c>
      <c r="D51" s="52">
        <v>1612</v>
      </c>
      <c r="E51" s="52">
        <v>1831</v>
      </c>
      <c r="F51" s="52">
        <v>1632</v>
      </c>
      <c r="G51" s="59">
        <f t="shared" si="0"/>
        <v>6802</v>
      </c>
      <c r="H51" s="50" t="s">
        <v>8</v>
      </c>
      <c r="I51" s="55">
        <v>2147</v>
      </c>
      <c r="J51" s="55">
        <v>1800</v>
      </c>
      <c r="K51" s="55">
        <v>1747</v>
      </c>
      <c r="L51" s="55">
        <v>1532</v>
      </c>
      <c r="M51" s="55">
        <v>1689</v>
      </c>
      <c r="N51" s="59">
        <f t="shared" si="1"/>
        <v>6768</v>
      </c>
    </row>
    <row r="52" spans="1:14" x14ac:dyDescent="0.35">
      <c r="A52" s="50" t="s">
        <v>3</v>
      </c>
      <c r="B52" s="52">
        <v>1243</v>
      </c>
      <c r="C52" s="52">
        <v>1308</v>
      </c>
      <c r="D52" s="52">
        <v>789</v>
      </c>
      <c r="E52" s="52">
        <v>818</v>
      </c>
      <c r="F52" s="52">
        <v>878</v>
      </c>
      <c r="G52" s="59">
        <f t="shared" si="0"/>
        <v>3793</v>
      </c>
      <c r="H52" s="50" t="s">
        <v>3</v>
      </c>
      <c r="I52" s="55">
        <v>1671</v>
      </c>
      <c r="J52" s="55">
        <v>1514</v>
      </c>
      <c r="K52" s="55">
        <v>1281</v>
      </c>
      <c r="L52" s="55">
        <v>1058</v>
      </c>
      <c r="M52" s="55">
        <v>1155</v>
      </c>
      <c r="N52" s="59">
        <f t="shared" si="1"/>
        <v>5008</v>
      </c>
    </row>
    <row r="53" spans="1:14" x14ac:dyDescent="0.35">
      <c r="A53" s="50" t="s">
        <v>57</v>
      </c>
      <c r="B53" s="52">
        <v>1810</v>
      </c>
      <c r="C53" s="52">
        <v>1957</v>
      </c>
      <c r="D53" s="52">
        <v>1191</v>
      </c>
      <c r="E53" s="52">
        <v>3498</v>
      </c>
      <c r="F53" s="52">
        <v>3349</v>
      </c>
      <c r="G53" s="59">
        <f t="shared" si="0"/>
        <v>9995</v>
      </c>
      <c r="H53" s="50" t="s">
        <v>57</v>
      </c>
      <c r="I53" s="55">
        <v>1803</v>
      </c>
      <c r="J53" s="55">
        <v>2027</v>
      </c>
      <c r="K53" s="55">
        <v>1882</v>
      </c>
      <c r="L53" s="55">
        <v>3920</v>
      </c>
      <c r="M53" s="55">
        <v>4191</v>
      </c>
      <c r="N53" s="59">
        <f t="shared" si="1"/>
        <v>12020</v>
      </c>
    </row>
    <row r="54" spans="1:14" x14ac:dyDescent="0.35">
      <c r="A54" s="50" t="s">
        <v>58</v>
      </c>
      <c r="B54" s="52">
        <v>1507</v>
      </c>
      <c r="C54" s="52">
        <v>1599</v>
      </c>
      <c r="D54" s="52">
        <v>1388</v>
      </c>
      <c r="E54" s="52">
        <v>1525</v>
      </c>
      <c r="F54" s="52">
        <v>1824</v>
      </c>
      <c r="G54" s="59">
        <f t="shared" si="0"/>
        <v>6336</v>
      </c>
      <c r="H54" s="50" t="s">
        <v>58</v>
      </c>
      <c r="I54" s="55">
        <v>2835</v>
      </c>
      <c r="J54" s="55">
        <v>2463</v>
      </c>
      <c r="K54" s="55">
        <v>2173</v>
      </c>
      <c r="L54" s="55">
        <v>2095</v>
      </c>
      <c r="M54" s="55">
        <v>1984</v>
      </c>
      <c r="N54" s="59">
        <f t="shared" si="1"/>
        <v>8715</v>
      </c>
    </row>
    <row r="55" spans="1:14" x14ac:dyDescent="0.35">
      <c r="A55" s="50" t="s">
        <v>59</v>
      </c>
      <c r="B55" s="52">
        <v>2225</v>
      </c>
      <c r="C55" s="52">
        <v>2336</v>
      </c>
      <c r="D55" s="52">
        <v>2358</v>
      </c>
      <c r="E55" s="52">
        <v>2118</v>
      </c>
      <c r="F55" s="52">
        <v>2190</v>
      </c>
      <c r="G55" s="59">
        <f t="shared" si="0"/>
        <v>9002</v>
      </c>
      <c r="H55" s="50" t="s">
        <v>59</v>
      </c>
      <c r="I55" s="55">
        <v>2250</v>
      </c>
      <c r="J55" s="55">
        <v>2314</v>
      </c>
      <c r="K55" s="55">
        <v>2165</v>
      </c>
      <c r="L55" s="55">
        <v>2116</v>
      </c>
      <c r="M55" s="55">
        <v>2057</v>
      </c>
      <c r="N55" s="59">
        <f t="shared" si="1"/>
        <v>8652</v>
      </c>
    </row>
    <row r="56" spans="1:14" x14ac:dyDescent="0.35">
      <c r="A56" s="50" t="s">
        <v>9</v>
      </c>
      <c r="B56" s="52">
        <v>771</v>
      </c>
      <c r="C56" s="52">
        <v>789</v>
      </c>
      <c r="D56" s="52">
        <v>977</v>
      </c>
      <c r="E56" s="52">
        <v>1022</v>
      </c>
      <c r="F56" s="52">
        <v>905</v>
      </c>
      <c r="G56" s="59">
        <f t="shared" si="0"/>
        <v>3693</v>
      </c>
      <c r="H56" s="50" t="s">
        <v>9</v>
      </c>
      <c r="I56" s="55">
        <v>984</v>
      </c>
      <c r="J56" s="55">
        <v>796</v>
      </c>
      <c r="K56" s="55">
        <v>888</v>
      </c>
      <c r="L56" s="55">
        <v>831</v>
      </c>
      <c r="M56" s="55">
        <v>730</v>
      </c>
      <c r="N56" s="59">
        <f t="shared" si="1"/>
        <v>3245</v>
      </c>
    </row>
    <row r="57" spans="1:14" x14ac:dyDescent="0.35">
      <c r="A57" s="50" t="s">
        <v>43</v>
      </c>
      <c r="B57" s="52">
        <v>2412</v>
      </c>
      <c r="C57" s="52">
        <v>2236</v>
      </c>
      <c r="D57" s="52">
        <v>2536</v>
      </c>
      <c r="E57" s="52">
        <v>1707</v>
      </c>
      <c r="F57" s="52">
        <v>1312</v>
      </c>
      <c r="G57" s="59">
        <f t="shared" si="0"/>
        <v>7791</v>
      </c>
      <c r="H57" s="50" t="s">
        <v>43</v>
      </c>
      <c r="I57" s="55">
        <v>2859</v>
      </c>
      <c r="J57" s="55">
        <v>2604</v>
      </c>
      <c r="K57" s="55">
        <v>2642</v>
      </c>
      <c r="L57" s="55">
        <v>2304</v>
      </c>
      <c r="M57" s="55">
        <v>1965</v>
      </c>
      <c r="N57" s="59">
        <f t="shared" si="1"/>
        <v>9515</v>
      </c>
    </row>
    <row r="58" spans="1:14" x14ac:dyDescent="0.35">
      <c r="A58" s="50" t="s">
        <v>19</v>
      </c>
      <c r="B58" s="52">
        <v>3580</v>
      </c>
      <c r="C58" s="52">
        <v>3776</v>
      </c>
      <c r="D58" s="52">
        <v>3954</v>
      </c>
      <c r="E58" s="52">
        <v>3880</v>
      </c>
      <c r="F58" s="52">
        <v>3866</v>
      </c>
      <c r="G58" s="59">
        <f t="shared" si="0"/>
        <v>15476</v>
      </c>
      <c r="H58" s="50" t="s">
        <v>19</v>
      </c>
      <c r="I58" s="55">
        <v>3233</v>
      </c>
      <c r="J58" s="55">
        <v>3550</v>
      </c>
      <c r="K58" s="55">
        <v>3485</v>
      </c>
      <c r="L58" s="55">
        <v>3304</v>
      </c>
      <c r="M58" s="55">
        <v>3420</v>
      </c>
      <c r="N58" s="59">
        <f t="shared" si="1"/>
        <v>13759</v>
      </c>
    </row>
    <row r="59" spans="1:14" x14ac:dyDescent="0.35">
      <c r="A59" s="50" t="s">
        <v>60</v>
      </c>
      <c r="B59" s="52">
        <v>1997</v>
      </c>
      <c r="C59" s="52">
        <v>2129</v>
      </c>
      <c r="D59" s="52">
        <v>2065</v>
      </c>
      <c r="E59" s="52">
        <v>1943</v>
      </c>
      <c r="F59" s="52">
        <v>1510</v>
      </c>
      <c r="G59" s="59">
        <f t="shared" si="0"/>
        <v>7647</v>
      </c>
      <c r="H59" s="50" t="s">
        <v>60</v>
      </c>
      <c r="I59" s="55">
        <v>2522</v>
      </c>
      <c r="J59" s="55">
        <v>2237</v>
      </c>
      <c r="K59" s="55">
        <v>2270</v>
      </c>
      <c r="L59" s="55">
        <v>2082</v>
      </c>
      <c r="M59" s="55">
        <v>1843</v>
      </c>
      <c r="N59" s="59">
        <f t="shared" si="1"/>
        <v>8432</v>
      </c>
    </row>
    <row r="60" spans="1:14" x14ac:dyDescent="0.35">
      <c r="A60" s="50" t="s">
        <v>10</v>
      </c>
      <c r="B60" s="52">
        <v>767</v>
      </c>
      <c r="C60" s="52">
        <v>653</v>
      </c>
      <c r="D60" s="52">
        <v>557</v>
      </c>
      <c r="E60" s="52">
        <v>669</v>
      </c>
      <c r="F60" s="52">
        <v>580</v>
      </c>
      <c r="G60" s="59">
        <f t="shared" si="0"/>
        <v>2459</v>
      </c>
      <c r="H60" s="50" t="s">
        <v>10</v>
      </c>
      <c r="I60" s="55">
        <v>1096</v>
      </c>
      <c r="J60" s="55">
        <v>1023</v>
      </c>
      <c r="K60" s="55">
        <v>782</v>
      </c>
      <c r="L60" s="55">
        <v>693</v>
      </c>
      <c r="M60" s="55">
        <v>681</v>
      </c>
      <c r="N60" s="59">
        <f t="shared" si="1"/>
        <v>3179</v>
      </c>
    </row>
    <row r="61" spans="1:14" x14ac:dyDescent="0.35">
      <c r="A61" s="50" t="s">
        <v>16</v>
      </c>
      <c r="B61" s="52">
        <v>749</v>
      </c>
      <c r="C61" s="52">
        <v>748</v>
      </c>
      <c r="D61" s="52">
        <v>568</v>
      </c>
      <c r="E61" s="52">
        <v>530</v>
      </c>
      <c r="F61" s="52">
        <v>477</v>
      </c>
      <c r="G61" s="59">
        <f t="shared" si="0"/>
        <v>2323</v>
      </c>
      <c r="H61" s="50" t="s">
        <v>16</v>
      </c>
      <c r="I61" s="55">
        <v>1163</v>
      </c>
      <c r="J61" s="55">
        <v>1097</v>
      </c>
      <c r="K61" s="55">
        <v>1055</v>
      </c>
      <c r="L61" s="55">
        <v>975</v>
      </c>
      <c r="M61" s="55">
        <v>938</v>
      </c>
      <c r="N61" s="59">
        <f t="shared" si="1"/>
        <v>4065</v>
      </c>
    </row>
    <row r="62" spans="1:14" x14ac:dyDescent="0.35">
      <c r="A62" s="50" t="s">
        <v>4</v>
      </c>
      <c r="B62" s="52">
        <v>544</v>
      </c>
      <c r="C62" s="52">
        <v>560</v>
      </c>
      <c r="D62" s="52">
        <v>557</v>
      </c>
      <c r="E62" s="52">
        <v>478</v>
      </c>
      <c r="F62" s="52">
        <v>373</v>
      </c>
      <c r="G62" s="59">
        <f t="shared" si="0"/>
        <v>1968</v>
      </c>
      <c r="H62" s="50" t="s">
        <v>4</v>
      </c>
      <c r="I62" s="55">
        <v>1079</v>
      </c>
      <c r="J62" s="55">
        <v>832</v>
      </c>
      <c r="K62" s="55">
        <v>722</v>
      </c>
      <c r="L62" s="55">
        <v>740</v>
      </c>
      <c r="M62" s="55">
        <v>649</v>
      </c>
      <c r="N62" s="59">
        <f t="shared" si="1"/>
        <v>2943</v>
      </c>
    </row>
    <row r="63" spans="1:14" x14ac:dyDescent="0.35">
      <c r="A63" s="50" t="s">
        <v>17</v>
      </c>
      <c r="B63" s="52">
        <v>7277</v>
      </c>
      <c r="C63" s="52">
        <v>6441</v>
      </c>
      <c r="D63" s="52">
        <v>6425</v>
      </c>
      <c r="E63" s="52">
        <v>5769</v>
      </c>
      <c r="F63" s="52">
        <v>5774</v>
      </c>
      <c r="G63" s="59">
        <f t="shared" si="0"/>
        <v>24409</v>
      </c>
      <c r="H63" s="50" t="s">
        <v>17</v>
      </c>
      <c r="I63" s="55">
        <v>3527</v>
      </c>
      <c r="J63" s="55">
        <v>3780</v>
      </c>
      <c r="K63" s="55">
        <v>3969</v>
      </c>
      <c r="L63" s="55">
        <v>3687</v>
      </c>
      <c r="M63" s="55">
        <v>3266</v>
      </c>
      <c r="N63" s="59">
        <f t="shared" si="1"/>
        <v>14702</v>
      </c>
    </row>
    <row r="64" spans="1:14" x14ac:dyDescent="0.35">
      <c r="A64" s="56" t="s">
        <v>25</v>
      </c>
      <c r="B64" s="52">
        <v>16847</v>
      </c>
      <c r="C64" s="52">
        <v>16312</v>
      </c>
      <c r="D64" s="52">
        <v>14767</v>
      </c>
      <c r="E64" s="52">
        <v>14122</v>
      </c>
      <c r="F64" s="52">
        <v>11116</v>
      </c>
      <c r="G64" s="59">
        <f t="shared" si="0"/>
        <v>56317</v>
      </c>
      <c r="H64" s="56" t="s">
        <v>25</v>
      </c>
      <c r="I64" s="55">
        <v>10839</v>
      </c>
      <c r="J64" s="55">
        <v>12439</v>
      </c>
      <c r="K64" s="55">
        <v>13230</v>
      </c>
      <c r="L64" s="55">
        <v>12410</v>
      </c>
      <c r="M64" s="55">
        <v>12567</v>
      </c>
      <c r="N64" s="59">
        <f t="shared" si="1"/>
        <v>50646</v>
      </c>
    </row>
    <row r="65" spans="1:14" x14ac:dyDescent="0.35">
      <c r="A65" s="56" t="s">
        <v>26</v>
      </c>
      <c r="B65" s="52">
        <v>3520</v>
      </c>
      <c r="C65" s="52">
        <v>3758</v>
      </c>
      <c r="D65" s="52">
        <v>3818</v>
      </c>
      <c r="E65" s="52">
        <v>3860</v>
      </c>
      <c r="F65" s="52">
        <v>3721</v>
      </c>
      <c r="G65" s="59">
        <f t="shared" si="0"/>
        <v>15157</v>
      </c>
      <c r="H65" s="56" t="s">
        <v>26</v>
      </c>
      <c r="I65" s="55">
        <v>2773</v>
      </c>
      <c r="J65" s="55">
        <v>2831</v>
      </c>
      <c r="K65" s="55">
        <v>2863</v>
      </c>
      <c r="L65" s="55">
        <v>2848</v>
      </c>
      <c r="M65" s="55">
        <v>2800</v>
      </c>
      <c r="N65" s="59">
        <f t="shared" si="1"/>
        <v>11342</v>
      </c>
    </row>
    <row r="66" spans="1:14" x14ac:dyDescent="0.35">
      <c r="A66" s="56" t="s">
        <v>27</v>
      </c>
      <c r="B66" s="52">
        <v>1521</v>
      </c>
      <c r="C66" s="52">
        <v>1964</v>
      </c>
      <c r="D66" s="52">
        <v>1405</v>
      </c>
      <c r="E66" s="52">
        <v>1378</v>
      </c>
      <c r="F66" s="52">
        <v>1105</v>
      </c>
      <c r="G66" s="59">
        <f t="shared" si="0"/>
        <v>5852</v>
      </c>
      <c r="H66" s="56" t="s">
        <v>27</v>
      </c>
      <c r="I66" s="55">
        <v>1764</v>
      </c>
      <c r="J66" s="55">
        <v>1582</v>
      </c>
      <c r="K66" s="55">
        <v>1564</v>
      </c>
      <c r="L66" s="55">
        <v>1555</v>
      </c>
      <c r="M66" s="55">
        <v>1316</v>
      </c>
      <c r="N66" s="59">
        <f t="shared" si="1"/>
        <v>6017</v>
      </c>
    </row>
    <row r="67" spans="1:14" x14ac:dyDescent="0.35">
      <c r="A67" s="56" t="s">
        <v>28</v>
      </c>
      <c r="B67" s="52">
        <v>4222</v>
      </c>
      <c r="C67" s="52">
        <v>4036</v>
      </c>
      <c r="D67" s="52">
        <v>3564</v>
      </c>
      <c r="E67" s="52">
        <v>3296</v>
      </c>
      <c r="F67" s="52">
        <v>3206</v>
      </c>
      <c r="G67" s="59">
        <f t="shared" si="0"/>
        <v>14102</v>
      </c>
      <c r="H67" s="56" t="s">
        <v>28</v>
      </c>
      <c r="I67" s="55">
        <v>3571</v>
      </c>
      <c r="J67" s="55">
        <v>3831</v>
      </c>
      <c r="K67" s="55">
        <v>3702</v>
      </c>
      <c r="L67" s="55">
        <v>3751</v>
      </c>
      <c r="M67" s="55">
        <v>3717</v>
      </c>
      <c r="N67" s="59">
        <f t="shared" si="1"/>
        <v>15001</v>
      </c>
    </row>
    <row r="68" spans="1:14" x14ac:dyDescent="0.35">
      <c r="A68" s="56" t="s">
        <v>29</v>
      </c>
      <c r="B68" s="52">
        <v>940</v>
      </c>
      <c r="C68" s="52">
        <v>820</v>
      </c>
      <c r="D68" s="52">
        <v>700</v>
      </c>
      <c r="E68" s="52">
        <v>490</v>
      </c>
      <c r="F68" s="52">
        <v>764</v>
      </c>
      <c r="G68" s="59">
        <f t="shared" si="0"/>
        <v>2774</v>
      </c>
      <c r="H68" s="56" t="s">
        <v>29</v>
      </c>
      <c r="I68" s="55">
        <v>838</v>
      </c>
      <c r="J68" s="55">
        <v>826</v>
      </c>
      <c r="K68" s="55">
        <v>836</v>
      </c>
      <c r="L68" s="55">
        <v>680</v>
      </c>
      <c r="M68" s="55">
        <v>584</v>
      </c>
      <c r="N68" s="59">
        <f t="shared" si="1"/>
        <v>2926</v>
      </c>
    </row>
    <row r="69" spans="1:14" x14ac:dyDescent="0.35">
      <c r="A69" s="56" t="s">
        <v>30</v>
      </c>
      <c r="B69" s="52">
        <v>3651</v>
      </c>
      <c r="C69" s="52">
        <v>3676</v>
      </c>
      <c r="D69" s="52">
        <v>3584</v>
      </c>
      <c r="E69" s="52">
        <v>3341</v>
      </c>
      <c r="F69" s="52">
        <v>3376</v>
      </c>
      <c r="G69" s="59">
        <f t="shared" si="0"/>
        <v>13977</v>
      </c>
      <c r="H69" s="56" t="s">
        <v>30</v>
      </c>
      <c r="I69" s="55">
        <v>3552</v>
      </c>
      <c r="J69" s="55">
        <v>3428</v>
      </c>
      <c r="K69" s="55">
        <v>3692</v>
      </c>
      <c r="L69" s="55">
        <v>3581</v>
      </c>
      <c r="M69" s="55">
        <v>3304</v>
      </c>
      <c r="N69" s="59">
        <f t="shared" si="1"/>
        <v>14005</v>
      </c>
    </row>
    <row r="70" spans="1:14" x14ac:dyDescent="0.35">
      <c r="A70" s="56" t="s">
        <v>31</v>
      </c>
      <c r="B70" s="52">
        <v>5459</v>
      </c>
      <c r="C70" s="52">
        <v>5832</v>
      </c>
      <c r="D70" s="52">
        <v>4997</v>
      </c>
      <c r="E70" s="52">
        <v>5543</v>
      </c>
      <c r="F70" s="52">
        <v>5370</v>
      </c>
      <c r="G70" s="59">
        <f t="shared" si="0"/>
        <v>21742</v>
      </c>
      <c r="H70" s="56" t="s">
        <v>31</v>
      </c>
      <c r="I70" s="55">
        <v>5122</v>
      </c>
      <c r="J70" s="55">
        <v>6007</v>
      </c>
      <c r="K70" s="55">
        <v>5898</v>
      </c>
      <c r="L70" s="55">
        <v>5589</v>
      </c>
      <c r="M70" s="55">
        <v>5367</v>
      </c>
      <c r="N70" s="59">
        <f t="shared" si="1"/>
        <v>22861</v>
      </c>
    </row>
    <row r="71" spans="1:14" x14ac:dyDescent="0.35">
      <c r="A71" s="48" t="s">
        <v>51</v>
      </c>
      <c r="B71" s="48">
        <v>2013</v>
      </c>
      <c r="C71" s="48">
        <v>2014</v>
      </c>
      <c r="D71" s="48">
        <v>2015</v>
      </c>
      <c r="E71" s="48">
        <v>2016</v>
      </c>
      <c r="F71" s="48">
        <v>2017</v>
      </c>
      <c r="H71" s="48" t="s">
        <v>51</v>
      </c>
      <c r="I71" s="48">
        <v>2013</v>
      </c>
      <c r="J71" s="48">
        <v>2014</v>
      </c>
      <c r="K71" s="48">
        <v>2015</v>
      </c>
      <c r="L71" s="48">
        <v>2016</v>
      </c>
      <c r="M71" s="48">
        <v>2017</v>
      </c>
      <c r="N71" s="59"/>
    </row>
    <row r="72" spans="1:14" s="57" customFormat="1" x14ac:dyDescent="0.35">
      <c r="A72" s="167" t="s">
        <v>63</v>
      </c>
      <c r="B72" s="168"/>
      <c r="C72" s="168"/>
      <c r="D72" s="168"/>
      <c r="E72" s="168"/>
      <c r="F72" s="169"/>
      <c r="H72" s="174" t="s">
        <v>64</v>
      </c>
      <c r="I72" s="174"/>
      <c r="J72" s="174"/>
      <c r="K72" s="174"/>
      <c r="L72" s="174"/>
      <c r="M72" s="174"/>
      <c r="N72" s="59"/>
    </row>
    <row r="73" spans="1:14" x14ac:dyDescent="0.35">
      <c r="A73" s="50" t="s">
        <v>6</v>
      </c>
      <c r="B73" s="51">
        <v>614</v>
      </c>
      <c r="C73" s="51">
        <v>666</v>
      </c>
      <c r="D73" s="51">
        <v>616</v>
      </c>
      <c r="E73" s="51">
        <v>572</v>
      </c>
      <c r="F73" s="52">
        <v>535</v>
      </c>
      <c r="G73" s="59">
        <f>SUM(C73:F73)</f>
        <v>2389</v>
      </c>
      <c r="H73" s="50" t="s">
        <v>6</v>
      </c>
      <c r="I73" s="51">
        <v>763</v>
      </c>
      <c r="J73" s="51">
        <v>745</v>
      </c>
      <c r="K73" s="51">
        <v>690</v>
      </c>
      <c r="L73" s="51">
        <v>686</v>
      </c>
      <c r="M73" s="52">
        <v>677</v>
      </c>
      <c r="N73" s="59">
        <f t="shared" si="1"/>
        <v>2798</v>
      </c>
    </row>
    <row r="74" spans="1:14" x14ac:dyDescent="0.35">
      <c r="A74" s="50" t="s">
        <v>12</v>
      </c>
      <c r="B74" s="51">
        <v>443</v>
      </c>
      <c r="C74" s="51">
        <v>428</v>
      </c>
      <c r="D74" s="51">
        <v>413</v>
      </c>
      <c r="E74" s="51">
        <v>371</v>
      </c>
      <c r="F74" s="52">
        <v>316</v>
      </c>
      <c r="G74" s="59">
        <f t="shared" ref="G74:G105" si="2">SUM(C74:F74)</f>
        <v>1528</v>
      </c>
      <c r="H74" s="50" t="s">
        <v>12</v>
      </c>
      <c r="I74" s="51">
        <v>388</v>
      </c>
      <c r="J74" s="51">
        <v>394</v>
      </c>
      <c r="K74" s="51">
        <v>391</v>
      </c>
      <c r="L74" s="51">
        <v>427</v>
      </c>
      <c r="M74" s="52">
        <v>387</v>
      </c>
      <c r="N74" s="59">
        <f t="shared" si="1"/>
        <v>1599</v>
      </c>
    </row>
    <row r="75" spans="1:14" x14ac:dyDescent="0.35">
      <c r="A75" s="50" t="s">
        <v>1</v>
      </c>
      <c r="B75" s="51">
        <v>375</v>
      </c>
      <c r="C75" s="51">
        <v>372</v>
      </c>
      <c r="D75" s="51">
        <v>383</v>
      </c>
      <c r="E75" s="51">
        <v>340</v>
      </c>
      <c r="F75" s="52">
        <v>310</v>
      </c>
      <c r="G75" s="59">
        <f t="shared" si="2"/>
        <v>1405</v>
      </c>
      <c r="H75" s="50" t="s">
        <v>1</v>
      </c>
      <c r="I75" s="51">
        <v>458</v>
      </c>
      <c r="J75" s="51">
        <v>423</v>
      </c>
      <c r="K75" s="51">
        <v>483</v>
      </c>
      <c r="L75" s="51">
        <v>459</v>
      </c>
      <c r="M75" s="52">
        <v>458</v>
      </c>
      <c r="N75" s="59">
        <f t="shared" si="1"/>
        <v>1823</v>
      </c>
    </row>
    <row r="76" spans="1:14" x14ac:dyDescent="0.35">
      <c r="A76" s="50" t="s">
        <v>2</v>
      </c>
      <c r="B76" s="51">
        <v>309</v>
      </c>
      <c r="C76" s="51">
        <v>353</v>
      </c>
      <c r="D76" s="51">
        <v>309</v>
      </c>
      <c r="E76" s="51">
        <v>302</v>
      </c>
      <c r="F76" s="52">
        <v>310</v>
      </c>
      <c r="G76" s="59">
        <f>SUM(C76:F76)</f>
        <v>1274</v>
      </c>
      <c r="H76" s="50" t="s">
        <v>2</v>
      </c>
      <c r="I76" s="51">
        <v>278</v>
      </c>
      <c r="J76" s="51">
        <v>340</v>
      </c>
      <c r="K76" s="51">
        <v>274</v>
      </c>
      <c r="L76" s="51">
        <v>300</v>
      </c>
      <c r="M76" s="52">
        <v>288</v>
      </c>
      <c r="N76" s="59">
        <f t="shared" si="1"/>
        <v>1202</v>
      </c>
    </row>
    <row r="77" spans="1:14" x14ac:dyDescent="0.35">
      <c r="A77" s="50" t="s">
        <v>41</v>
      </c>
      <c r="B77" s="51">
        <v>862</v>
      </c>
      <c r="C77" s="51">
        <v>900</v>
      </c>
      <c r="D77" s="51">
        <v>918</v>
      </c>
      <c r="E77" s="51">
        <v>799</v>
      </c>
      <c r="F77" s="52">
        <v>797</v>
      </c>
      <c r="G77" s="59">
        <f t="shared" si="2"/>
        <v>3414</v>
      </c>
      <c r="H77" s="50" t="s">
        <v>41</v>
      </c>
      <c r="I77" s="51">
        <v>828</v>
      </c>
      <c r="J77" s="51">
        <v>845</v>
      </c>
      <c r="K77" s="51">
        <v>803</v>
      </c>
      <c r="L77" s="51">
        <v>826</v>
      </c>
      <c r="M77" s="52">
        <v>759</v>
      </c>
      <c r="N77" s="59">
        <f t="shared" si="1"/>
        <v>3233</v>
      </c>
    </row>
    <row r="78" spans="1:14" x14ac:dyDescent="0.35">
      <c r="A78" s="50" t="s">
        <v>7</v>
      </c>
      <c r="B78" s="51">
        <v>1512</v>
      </c>
      <c r="C78" s="51">
        <v>1621</v>
      </c>
      <c r="D78" s="51">
        <v>1535</v>
      </c>
      <c r="E78" s="51">
        <v>1549</v>
      </c>
      <c r="F78" s="52">
        <v>1313</v>
      </c>
      <c r="G78" s="59">
        <f t="shared" si="2"/>
        <v>6018</v>
      </c>
      <c r="H78" s="50" t="s">
        <v>7</v>
      </c>
      <c r="I78" s="51">
        <v>1361</v>
      </c>
      <c r="J78" s="51">
        <v>1274</v>
      </c>
      <c r="K78" s="51">
        <v>1239</v>
      </c>
      <c r="L78" s="51">
        <v>1391</v>
      </c>
      <c r="M78" s="52">
        <v>1241</v>
      </c>
      <c r="N78" s="59">
        <f t="shared" si="1"/>
        <v>5145</v>
      </c>
    </row>
    <row r="79" spans="1:14" x14ac:dyDescent="0.35">
      <c r="A79" s="50" t="s">
        <v>53</v>
      </c>
      <c r="B79" s="51">
        <v>1305</v>
      </c>
      <c r="C79" s="51">
        <v>1339</v>
      </c>
      <c r="D79" s="51">
        <v>1117</v>
      </c>
      <c r="E79" s="51">
        <v>1001</v>
      </c>
      <c r="F79" s="52">
        <v>944</v>
      </c>
      <c r="G79" s="59">
        <f t="shared" si="2"/>
        <v>4401</v>
      </c>
      <c r="H79" s="50" t="s">
        <v>53</v>
      </c>
      <c r="I79" s="51">
        <v>1117</v>
      </c>
      <c r="J79" s="51">
        <v>1119</v>
      </c>
      <c r="K79" s="52">
        <v>1087</v>
      </c>
      <c r="L79" s="52">
        <v>1087</v>
      </c>
      <c r="M79" s="52">
        <v>1104</v>
      </c>
      <c r="N79" s="59">
        <f t="shared" si="1"/>
        <v>4397</v>
      </c>
    </row>
    <row r="80" spans="1:14" x14ac:dyDescent="0.35">
      <c r="A80" s="50" t="s">
        <v>13</v>
      </c>
      <c r="B80" s="51">
        <v>525</v>
      </c>
      <c r="C80" s="51">
        <v>480</v>
      </c>
      <c r="D80" s="51">
        <v>498</v>
      </c>
      <c r="E80" s="51">
        <v>508</v>
      </c>
      <c r="F80" s="52">
        <v>399</v>
      </c>
      <c r="G80" s="59">
        <f t="shared" si="2"/>
        <v>1885</v>
      </c>
      <c r="H80" s="50" t="s">
        <v>13</v>
      </c>
      <c r="I80" s="51">
        <v>507</v>
      </c>
      <c r="J80" s="51">
        <v>496</v>
      </c>
      <c r="K80" s="51">
        <v>525</v>
      </c>
      <c r="L80" s="51">
        <v>449</v>
      </c>
      <c r="M80" s="52">
        <v>485</v>
      </c>
      <c r="N80" s="59">
        <f t="shared" si="1"/>
        <v>1955</v>
      </c>
    </row>
    <row r="81" spans="1:14" x14ac:dyDescent="0.35">
      <c r="A81" s="50" t="s">
        <v>54</v>
      </c>
      <c r="B81" s="51">
        <v>1123</v>
      </c>
      <c r="C81" s="51">
        <v>1160</v>
      </c>
      <c r="D81" s="51">
        <v>1024</v>
      </c>
      <c r="E81" s="51">
        <v>1068</v>
      </c>
      <c r="F81" s="52">
        <v>942</v>
      </c>
      <c r="G81" s="59">
        <f t="shared" si="2"/>
        <v>4194</v>
      </c>
      <c r="H81" s="50" t="s">
        <v>54</v>
      </c>
      <c r="I81" s="51">
        <v>1338</v>
      </c>
      <c r="J81" s="51">
        <v>1329</v>
      </c>
      <c r="K81" s="51">
        <v>1321</v>
      </c>
      <c r="L81" s="51">
        <v>1384</v>
      </c>
      <c r="M81" s="52">
        <v>1303</v>
      </c>
      <c r="N81" s="59">
        <f t="shared" si="1"/>
        <v>5337</v>
      </c>
    </row>
    <row r="82" spans="1:14" x14ac:dyDescent="0.35">
      <c r="A82" s="50" t="s">
        <v>55</v>
      </c>
      <c r="B82" s="51">
        <v>746</v>
      </c>
      <c r="C82" s="51">
        <v>703</v>
      </c>
      <c r="D82" s="51">
        <v>694</v>
      </c>
      <c r="E82" s="51">
        <v>648</v>
      </c>
      <c r="F82" s="52">
        <v>575</v>
      </c>
      <c r="G82" s="59">
        <f t="shared" si="2"/>
        <v>2620</v>
      </c>
      <c r="H82" s="50" t="s">
        <v>55</v>
      </c>
      <c r="I82" s="51">
        <v>915</v>
      </c>
      <c r="J82" s="51">
        <v>918</v>
      </c>
      <c r="K82" s="51">
        <v>880</v>
      </c>
      <c r="L82" s="51">
        <v>920</v>
      </c>
      <c r="M82" s="52">
        <v>874</v>
      </c>
      <c r="N82" s="59">
        <f t="shared" si="1"/>
        <v>3592</v>
      </c>
    </row>
    <row r="83" spans="1:14" x14ac:dyDescent="0.35">
      <c r="A83" s="50" t="s">
        <v>56</v>
      </c>
      <c r="B83" s="51">
        <v>940</v>
      </c>
      <c r="C83" s="51">
        <v>918</v>
      </c>
      <c r="D83" s="51">
        <v>919</v>
      </c>
      <c r="E83" s="51">
        <v>940</v>
      </c>
      <c r="F83" s="52">
        <v>824</v>
      </c>
      <c r="G83" s="59">
        <f t="shared" si="2"/>
        <v>3601</v>
      </c>
      <c r="H83" s="50" t="s">
        <v>56</v>
      </c>
      <c r="I83" s="51">
        <v>852</v>
      </c>
      <c r="J83" s="51">
        <v>862</v>
      </c>
      <c r="K83" s="51">
        <v>835</v>
      </c>
      <c r="L83" s="51">
        <v>804</v>
      </c>
      <c r="M83" s="52">
        <v>773</v>
      </c>
      <c r="N83" s="59">
        <f t="shared" si="1"/>
        <v>3274</v>
      </c>
    </row>
    <row r="84" spans="1:14" x14ac:dyDescent="0.35">
      <c r="A84" s="50" t="s">
        <v>14</v>
      </c>
      <c r="B84" s="51">
        <v>1046</v>
      </c>
      <c r="C84" s="51">
        <v>1008</v>
      </c>
      <c r="D84" s="51">
        <v>934</v>
      </c>
      <c r="E84" s="51">
        <v>911</v>
      </c>
      <c r="F84" s="52">
        <v>757</v>
      </c>
      <c r="G84" s="59">
        <f t="shared" si="2"/>
        <v>3610</v>
      </c>
      <c r="H84" s="50" t="s">
        <v>14</v>
      </c>
      <c r="I84" s="51">
        <v>1198</v>
      </c>
      <c r="J84" s="51">
        <v>1168</v>
      </c>
      <c r="K84" s="51">
        <v>1124</v>
      </c>
      <c r="L84" s="51">
        <v>1197</v>
      </c>
      <c r="M84" s="52">
        <v>1113</v>
      </c>
      <c r="N84" s="59">
        <f t="shared" si="1"/>
        <v>4602</v>
      </c>
    </row>
    <row r="85" spans="1:14" x14ac:dyDescent="0.35">
      <c r="A85" s="50" t="s">
        <v>15</v>
      </c>
      <c r="B85" s="51">
        <v>478</v>
      </c>
      <c r="C85" s="51">
        <v>431</v>
      </c>
      <c r="D85" s="51">
        <v>430</v>
      </c>
      <c r="E85" s="51">
        <v>417</v>
      </c>
      <c r="F85" s="52">
        <v>357</v>
      </c>
      <c r="G85" s="59">
        <f t="shared" si="2"/>
        <v>1635</v>
      </c>
      <c r="H85" s="50" t="s">
        <v>15</v>
      </c>
      <c r="I85" s="51">
        <v>601</v>
      </c>
      <c r="J85" s="51">
        <v>630</v>
      </c>
      <c r="K85" s="51">
        <v>571</v>
      </c>
      <c r="L85" s="51">
        <v>603</v>
      </c>
      <c r="M85" s="52">
        <v>575</v>
      </c>
      <c r="N85" s="59">
        <f t="shared" si="1"/>
        <v>2379</v>
      </c>
    </row>
    <row r="86" spans="1:14" x14ac:dyDescent="0.35">
      <c r="A86" s="50" t="s">
        <v>8</v>
      </c>
      <c r="B86" s="51">
        <v>823</v>
      </c>
      <c r="C86" s="51">
        <v>835</v>
      </c>
      <c r="D86" s="51">
        <v>773</v>
      </c>
      <c r="E86" s="51">
        <v>765</v>
      </c>
      <c r="F86" s="52">
        <v>720</v>
      </c>
      <c r="G86" s="59">
        <f t="shared" si="2"/>
        <v>3093</v>
      </c>
      <c r="H86" s="50" t="s">
        <v>8</v>
      </c>
      <c r="I86" s="51">
        <v>529</v>
      </c>
      <c r="J86" s="51">
        <v>542</v>
      </c>
      <c r="K86" s="51">
        <v>527</v>
      </c>
      <c r="L86" s="51">
        <v>530</v>
      </c>
      <c r="M86" s="52">
        <v>470</v>
      </c>
      <c r="N86" s="59">
        <f t="shared" si="1"/>
        <v>2069</v>
      </c>
    </row>
    <row r="87" spans="1:14" x14ac:dyDescent="0.35">
      <c r="A87" s="50" t="s">
        <v>3</v>
      </c>
      <c r="B87" s="51">
        <v>601</v>
      </c>
      <c r="C87" s="51">
        <v>561</v>
      </c>
      <c r="D87" s="51">
        <v>538</v>
      </c>
      <c r="E87" s="51">
        <v>537</v>
      </c>
      <c r="F87" s="52">
        <v>495</v>
      </c>
      <c r="G87" s="59">
        <f t="shared" si="2"/>
        <v>2131</v>
      </c>
      <c r="H87" s="50" t="s">
        <v>3</v>
      </c>
      <c r="I87" s="51">
        <v>445</v>
      </c>
      <c r="J87" s="51">
        <v>485</v>
      </c>
      <c r="K87" s="51">
        <v>467</v>
      </c>
      <c r="L87" s="51">
        <v>479</v>
      </c>
      <c r="M87" s="52">
        <v>441</v>
      </c>
      <c r="N87" s="59">
        <f t="shared" si="1"/>
        <v>1872</v>
      </c>
    </row>
    <row r="88" spans="1:14" x14ac:dyDescent="0.35">
      <c r="A88" s="50" t="s">
        <v>57</v>
      </c>
      <c r="B88" s="51">
        <v>1790</v>
      </c>
      <c r="C88" s="51">
        <v>1721</v>
      </c>
      <c r="D88" s="51">
        <v>1717</v>
      </c>
      <c r="E88" s="51">
        <v>1742</v>
      </c>
      <c r="F88" s="52">
        <v>1484</v>
      </c>
      <c r="G88" s="59">
        <f t="shared" si="2"/>
        <v>6664</v>
      </c>
      <c r="H88" s="50" t="s">
        <v>57</v>
      </c>
      <c r="I88" s="51">
        <v>1587</v>
      </c>
      <c r="J88" s="51">
        <v>1697</v>
      </c>
      <c r="K88" s="51">
        <v>1698</v>
      </c>
      <c r="L88" s="51">
        <v>1659</v>
      </c>
      <c r="M88" s="52">
        <v>1544</v>
      </c>
      <c r="N88" s="59">
        <f t="shared" si="1"/>
        <v>6598</v>
      </c>
    </row>
    <row r="89" spans="1:14" x14ac:dyDescent="0.35">
      <c r="A89" s="50" t="s">
        <v>58</v>
      </c>
      <c r="B89" s="51">
        <v>954</v>
      </c>
      <c r="C89" s="51">
        <v>1018</v>
      </c>
      <c r="D89" s="51">
        <v>1009</v>
      </c>
      <c r="E89" s="51">
        <v>929</v>
      </c>
      <c r="F89" s="52">
        <v>985</v>
      </c>
      <c r="G89" s="59">
        <f t="shared" si="2"/>
        <v>3941</v>
      </c>
      <c r="H89" s="50" t="s">
        <v>58</v>
      </c>
      <c r="I89" s="51">
        <v>665</v>
      </c>
      <c r="J89" s="51">
        <v>658</v>
      </c>
      <c r="K89" s="51">
        <v>616</v>
      </c>
      <c r="L89" s="51">
        <v>608</v>
      </c>
      <c r="M89" s="52">
        <v>565</v>
      </c>
      <c r="N89" s="59">
        <f t="shared" si="1"/>
        <v>2447</v>
      </c>
    </row>
    <row r="90" spans="1:14" x14ac:dyDescent="0.35">
      <c r="A90" s="50" t="s">
        <v>59</v>
      </c>
      <c r="B90" s="51">
        <v>816</v>
      </c>
      <c r="C90" s="51">
        <v>804</v>
      </c>
      <c r="D90" s="51">
        <v>763</v>
      </c>
      <c r="E90" s="51">
        <v>735</v>
      </c>
      <c r="F90" s="52">
        <v>623</v>
      </c>
      <c r="G90" s="59">
        <f t="shared" si="2"/>
        <v>2925</v>
      </c>
      <c r="H90" s="50" t="s">
        <v>59</v>
      </c>
      <c r="I90" s="51">
        <v>938</v>
      </c>
      <c r="J90" s="51">
        <v>930</v>
      </c>
      <c r="K90" s="51">
        <v>917</v>
      </c>
      <c r="L90" s="51">
        <v>863</v>
      </c>
      <c r="M90" s="52">
        <v>818</v>
      </c>
      <c r="N90" s="59">
        <f t="shared" si="1"/>
        <v>3528</v>
      </c>
    </row>
    <row r="91" spans="1:14" x14ac:dyDescent="0.35">
      <c r="A91" s="50" t="s">
        <v>9</v>
      </c>
      <c r="B91" s="51">
        <v>365</v>
      </c>
      <c r="C91" s="51">
        <v>362</v>
      </c>
      <c r="D91" s="51">
        <v>349</v>
      </c>
      <c r="E91" s="51">
        <v>308</v>
      </c>
      <c r="F91" s="52">
        <v>282</v>
      </c>
      <c r="G91" s="59">
        <f t="shared" si="2"/>
        <v>1301</v>
      </c>
      <c r="H91" s="50" t="s">
        <v>9</v>
      </c>
      <c r="I91" s="51">
        <v>323</v>
      </c>
      <c r="J91" s="51">
        <v>337</v>
      </c>
      <c r="K91" s="51">
        <v>327</v>
      </c>
      <c r="L91" s="51">
        <v>291</v>
      </c>
      <c r="M91" s="52">
        <v>302</v>
      </c>
      <c r="N91" s="59">
        <f t="shared" si="1"/>
        <v>1257</v>
      </c>
    </row>
    <row r="92" spans="1:14" x14ac:dyDescent="0.35">
      <c r="A92" s="50" t="s">
        <v>43</v>
      </c>
      <c r="B92" s="51">
        <v>875</v>
      </c>
      <c r="C92" s="51">
        <v>816</v>
      </c>
      <c r="D92" s="51">
        <v>812</v>
      </c>
      <c r="E92" s="51">
        <v>787</v>
      </c>
      <c r="F92" s="52">
        <v>708</v>
      </c>
      <c r="G92" s="59">
        <f t="shared" si="2"/>
        <v>3123</v>
      </c>
      <c r="H92" s="50" t="s">
        <v>43</v>
      </c>
      <c r="I92" s="51">
        <v>1088</v>
      </c>
      <c r="J92" s="51">
        <v>1104</v>
      </c>
      <c r="K92" s="51">
        <v>1129</v>
      </c>
      <c r="L92" s="51">
        <v>1077</v>
      </c>
      <c r="M92" s="52">
        <v>1030</v>
      </c>
      <c r="N92" s="59">
        <f t="shared" si="1"/>
        <v>4340</v>
      </c>
    </row>
    <row r="93" spans="1:14" x14ac:dyDescent="0.35">
      <c r="A93" s="50" t="s">
        <v>19</v>
      </c>
      <c r="B93" s="51">
        <v>1568</v>
      </c>
      <c r="C93" s="51">
        <v>1559</v>
      </c>
      <c r="D93" s="51">
        <v>1453</v>
      </c>
      <c r="E93" s="51">
        <v>1454</v>
      </c>
      <c r="F93" s="52">
        <v>1331</v>
      </c>
      <c r="G93" s="59">
        <f t="shared" si="2"/>
        <v>5797</v>
      </c>
      <c r="H93" s="50" t="s">
        <v>19</v>
      </c>
      <c r="I93" s="51">
        <v>1207</v>
      </c>
      <c r="J93" s="51">
        <v>1321</v>
      </c>
      <c r="K93" s="51">
        <v>1295</v>
      </c>
      <c r="L93" s="51">
        <v>1260</v>
      </c>
      <c r="M93" s="52">
        <v>1253</v>
      </c>
      <c r="N93" s="59">
        <f t="shared" si="1"/>
        <v>5129</v>
      </c>
    </row>
    <row r="94" spans="1:14" x14ac:dyDescent="0.35">
      <c r="A94" s="50" t="s">
        <v>60</v>
      </c>
      <c r="B94" s="51">
        <v>969</v>
      </c>
      <c r="C94" s="51">
        <v>954</v>
      </c>
      <c r="D94" s="51">
        <v>918</v>
      </c>
      <c r="E94" s="51">
        <v>908</v>
      </c>
      <c r="F94" s="52">
        <v>842</v>
      </c>
      <c r="G94" s="59">
        <f t="shared" si="2"/>
        <v>3622</v>
      </c>
      <c r="H94" s="50" t="s">
        <v>60</v>
      </c>
      <c r="I94" s="51">
        <v>950</v>
      </c>
      <c r="J94" s="51">
        <v>893</v>
      </c>
      <c r="K94" s="51">
        <v>870</v>
      </c>
      <c r="L94" s="51">
        <v>853</v>
      </c>
      <c r="M94" s="52">
        <v>822</v>
      </c>
      <c r="N94" s="59">
        <f t="shared" si="1"/>
        <v>3438</v>
      </c>
    </row>
    <row r="95" spans="1:14" x14ac:dyDescent="0.35">
      <c r="A95" s="50" t="s">
        <v>10</v>
      </c>
      <c r="B95" s="51">
        <v>338</v>
      </c>
      <c r="C95" s="51">
        <v>337</v>
      </c>
      <c r="D95" s="51">
        <v>282</v>
      </c>
      <c r="E95" s="51">
        <v>311</v>
      </c>
      <c r="F95" s="52">
        <v>290</v>
      </c>
      <c r="G95" s="59">
        <f t="shared" si="2"/>
        <v>1220</v>
      </c>
      <c r="H95" s="50" t="s">
        <v>10</v>
      </c>
      <c r="I95" s="51">
        <v>223</v>
      </c>
      <c r="J95" s="51">
        <v>236</v>
      </c>
      <c r="K95" s="51">
        <v>245</v>
      </c>
      <c r="L95" s="51">
        <v>190</v>
      </c>
      <c r="M95" s="52">
        <v>232</v>
      </c>
      <c r="N95" s="59">
        <f t="shared" si="1"/>
        <v>903</v>
      </c>
    </row>
    <row r="96" spans="1:14" x14ac:dyDescent="0.35">
      <c r="A96" s="50" t="s">
        <v>16</v>
      </c>
      <c r="B96" s="51">
        <v>448</v>
      </c>
      <c r="C96" s="51">
        <v>490</v>
      </c>
      <c r="D96" s="51">
        <v>383</v>
      </c>
      <c r="E96" s="51">
        <v>408</v>
      </c>
      <c r="F96" s="51">
        <v>385</v>
      </c>
      <c r="G96" s="59">
        <f t="shared" si="2"/>
        <v>1666</v>
      </c>
      <c r="H96" s="50" t="s">
        <v>16</v>
      </c>
      <c r="I96" s="51">
        <v>451</v>
      </c>
      <c r="J96" s="51">
        <v>449</v>
      </c>
      <c r="K96" s="51">
        <v>436</v>
      </c>
      <c r="L96" s="51">
        <v>470</v>
      </c>
      <c r="M96" s="51">
        <v>462</v>
      </c>
      <c r="N96" s="59">
        <f t="shared" si="1"/>
        <v>1817</v>
      </c>
    </row>
    <row r="97" spans="1:14" x14ac:dyDescent="0.35">
      <c r="A97" s="50" t="s">
        <v>4</v>
      </c>
      <c r="B97" s="51">
        <v>348</v>
      </c>
      <c r="C97" s="51">
        <v>353</v>
      </c>
      <c r="D97" s="51">
        <v>319</v>
      </c>
      <c r="E97" s="51">
        <v>324</v>
      </c>
      <c r="F97" s="51">
        <v>331</v>
      </c>
      <c r="G97" s="59">
        <f t="shared" si="2"/>
        <v>1327</v>
      </c>
      <c r="H97" s="50" t="s">
        <v>4</v>
      </c>
      <c r="I97" s="51">
        <v>332</v>
      </c>
      <c r="J97" s="51">
        <v>332</v>
      </c>
      <c r="K97" s="51">
        <v>313</v>
      </c>
      <c r="L97" s="51">
        <v>304</v>
      </c>
      <c r="M97" s="51">
        <v>315</v>
      </c>
      <c r="N97" s="59">
        <f t="shared" si="1"/>
        <v>1264</v>
      </c>
    </row>
    <row r="98" spans="1:14" x14ac:dyDescent="0.35">
      <c r="A98" s="50" t="s">
        <v>17</v>
      </c>
      <c r="B98" s="51">
        <v>1751</v>
      </c>
      <c r="C98" s="51">
        <v>1906</v>
      </c>
      <c r="D98" s="51">
        <v>1906</v>
      </c>
      <c r="E98" s="51">
        <v>1904</v>
      </c>
      <c r="F98" s="51">
        <v>1760</v>
      </c>
      <c r="G98" s="59">
        <f t="shared" si="2"/>
        <v>7476</v>
      </c>
      <c r="H98" s="50" t="s">
        <v>17</v>
      </c>
      <c r="I98" s="51">
        <v>1314</v>
      </c>
      <c r="J98" s="51">
        <v>1274</v>
      </c>
      <c r="K98" s="51">
        <v>1361</v>
      </c>
      <c r="L98" s="51">
        <v>1410</v>
      </c>
      <c r="M98" s="51">
        <v>1300</v>
      </c>
      <c r="N98" s="59">
        <f t="shared" si="1"/>
        <v>5345</v>
      </c>
    </row>
    <row r="99" spans="1:14" x14ac:dyDescent="0.35">
      <c r="A99" s="58" t="s">
        <v>25</v>
      </c>
      <c r="B99" s="52">
        <v>5580</v>
      </c>
      <c r="C99" s="52">
        <v>6155</v>
      </c>
      <c r="D99" s="52">
        <v>6141</v>
      </c>
      <c r="E99" s="52">
        <v>6282</v>
      </c>
      <c r="F99" s="52">
        <v>5672</v>
      </c>
      <c r="G99" s="59">
        <f t="shared" si="2"/>
        <v>24250</v>
      </c>
      <c r="H99" s="58" t="s">
        <v>25</v>
      </c>
      <c r="I99" s="52">
        <v>3888</v>
      </c>
      <c r="J99" s="52">
        <v>3993</v>
      </c>
      <c r="K99" s="52">
        <v>3962</v>
      </c>
      <c r="L99" s="52">
        <v>3987</v>
      </c>
      <c r="M99" s="52">
        <v>3870</v>
      </c>
      <c r="N99" s="59">
        <f t="shared" si="1"/>
        <v>15812</v>
      </c>
    </row>
    <row r="100" spans="1:14" x14ac:dyDescent="0.35">
      <c r="A100" s="58" t="s">
        <v>26</v>
      </c>
      <c r="B100" s="51">
        <v>1195</v>
      </c>
      <c r="C100" s="51">
        <v>1389</v>
      </c>
      <c r="D100" s="51">
        <v>1774</v>
      </c>
      <c r="E100" s="51">
        <v>1708</v>
      </c>
      <c r="F100" s="51">
        <v>1489</v>
      </c>
      <c r="G100" s="59">
        <f t="shared" si="2"/>
        <v>6360</v>
      </c>
      <c r="H100" s="58" t="s">
        <v>26</v>
      </c>
      <c r="I100" s="51">
        <v>1118</v>
      </c>
      <c r="J100" s="51">
        <v>1121</v>
      </c>
      <c r="K100" s="51">
        <v>1136</v>
      </c>
      <c r="L100" s="51">
        <v>1197</v>
      </c>
      <c r="M100" s="51">
        <v>1135</v>
      </c>
      <c r="N100" s="59">
        <f t="shared" si="1"/>
        <v>4589</v>
      </c>
    </row>
    <row r="101" spans="1:14" x14ac:dyDescent="0.35">
      <c r="A101" s="58" t="s">
        <v>27</v>
      </c>
      <c r="B101" s="52">
        <v>648</v>
      </c>
      <c r="C101" s="52">
        <v>633</v>
      </c>
      <c r="D101" s="52">
        <v>769</v>
      </c>
      <c r="E101" s="52">
        <v>795</v>
      </c>
      <c r="F101" s="52">
        <v>605</v>
      </c>
      <c r="G101" s="59">
        <f t="shared" si="2"/>
        <v>2802</v>
      </c>
      <c r="H101" s="58" t="s">
        <v>27</v>
      </c>
      <c r="I101" s="52">
        <v>674</v>
      </c>
      <c r="J101" s="52">
        <v>662</v>
      </c>
      <c r="K101" s="52">
        <v>683</v>
      </c>
      <c r="L101" s="52">
        <v>749</v>
      </c>
      <c r="M101" s="52">
        <v>638</v>
      </c>
      <c r="N101" s="59">
        <f t="shared" si="1"/>
        <v>2732</v>
      </c>
    </row>
    <row r="102" spans="1:14" x14ac:dyDescent="0.35">
      <c r="A102" s="58" t="s">
        <v>28</v>
      </c>
      <c r="B102" s="52">
        <v>1226</v>
      </c>
      <c r="C102" s="52">
        <v>1213</v>
      </c>
      <c r="D102" s="52">
        <v>1405</v>
      </c>
      <c r="E102" s="52">
        <v>1671</v>
      </c>
      <c r="F102" s="52">
        <v>1521</v>
      </c>
      <c r="G102" s="59">
        <f t="shared" si="2"/>
        <v>5810</v>
      </c>
      <c r="H102" s="58" t="s">
        <v>28</v>
      </c>
      <c r="I102" s="52">
        <v>1307</v>
      </c>
      <c r="J102" s="52">
        <v>1348</v>
      </c>
      <c r="K102" s="52">
        <v>1290</v>
      </c>
      <c r="L102" s="52">
        <v>1336</v>
      </c>
      <c r="M102" s="52">
        <v>1312</v>
      </c>
      <c r="N102" s="59">
        <f t="shared" si="1"/>
        <v>5286</v>
      </c>
    </row>
    <row r="103" spans="1:14" x14ac:dyDescent="0.35">
      <c r="A103" s="58" t="s">
        <v>29</v>
      </c>
      <c r="B103" s="51">
        <v>281</v>
      </c>
      <c r="C103" s="51">
        <v>306</v>
      </c>
      <c r="D103" s="51">
        <v>332</v>
      </c>
      <c r="E103" s="51">
        <v>339</v>
      </c>
      <c r="F103" s="51">
        <v>260</v>
      </c>
      <c r="G103" s="59">
        <f t="shared" si="2"/>
        <v>1237</v>
      </c>
      <c r="H103" s="58" t="s">
        <v>29</v>
      </c>
      <c r="I103" s="55">
        <v>305</v>
      </c>
      <c r="J103" s="55">
        <v>320</v>
      </c>
      <c r="K103" s="55">
        <v>349</v>
      </c>
      <c r="L103" s="55">
        <v>353</v>
      </c>
      <c r="M103" s="55">
        <v>327</v>
      </c>
      <c r="N103" s="59">
        <f t="shared" ref="N103:N105" si="3">SUM(J103:M103)</f>
        <v>1349</v>
      </c>
    </row>
    <row r="104" spans="1:14" x14ac:dyDescent="0.35">
      <c r="A104" s="58" t="s">
        <v>30</v>
      </c>
      <c r="B104" s="52">
        <v>1398</v>
      </c>
      <c r="C104" s="52">
        <v>1523</v>
      </c>
      <c r="D104" s="52">
        <v>1679</v>
      </c>
      <c r="E104" s="52">
        <v>1550</v>
      </c>
      <c r="F104" s="52">
        <v>1262</v>
      </c>
      <c r="G104" s="59">
        <f t="shared" si="2"/>
        <v>6014</v>
      </c>
      <c r="H104" s="58" t="s">
        <v>30</v>
      </c>
      <c r="I104" s="52">
        <v>1522</v>
      </c>
      <c r="J104" s="52">
        <v>1541</v>
      </c>
      <c r="K104" s="52">
        <v>1548</v>
      </c>
      <c r="L104" s="52">
        <v>1525</v>
      </c>
      <c r="M104" s="52">
        <v>1564</v>
      </c>
      <c r="N104" s="59">
        <f t="shared" si="3"/>
        <v>6178</v>
      </c>
    </row>
    <row r="105" spans="1:14" x14ac:dyDescent="0.35">
      <c r="A105" s="58" t="s">
        <v>31</v>
      </c>
      <c r="B105" s="52">
        <v>2280</v>
      </c>
      <c r="C105" s="52">
        <v>2290</v>
      </c>
      <c r="D105" s="52">
        <v>2435</v>
      </c>
      <c r="E105" s="52">
        <v>2567</v>
      </c>
      <c r="F105" s="52">
        <v>2167</v>
      </c>
      <c r="G105" s="59">
        <f t="shared" si="2"/>
        <v>9459</v>
      </c>
      <c r="H105" s="58" t="s">
        <v>31</v>
      </c>
      <c r="I105" s="52">
        <v>2239</v>
      </c>
      <c r="J105" s="52">
        <v>2166</v>
      </c>
      <c r="K105" s="52">
        <v>2205</v>
      </c>
      <c r="L105" s="52">
        <v>2177</v>
      </c>
      <c r="M105" s="52">
        <v>2144</v>
      </c>
      <c r="N105" s="59">
        <f t="shared" si="3"/>
        <v>8692</v>
      </c>
    </row>
  </sheetData>
  <mergeCells count="5">
    <mergeCell ref="A2:F2"/>
    <mergeCell ref="A37:F37"/>
    <mergeCell ref="H37:M37"/>
    <mergeCell ref="A72:F72"/>
    <mergeCell ref="H72:M72"/>
  </mergeCells>
  <pageMargins left="0.7" right="0.7" top="0.75" bottom="0.75" header="0.3" footer="0.3"/>
  <pageSetup paperSize="9" scale="72" orientation="landscape" verticalDpi="0" r:id="rId1"/>
  <rowBreaks count="2" manualBreakCount="2">
    <brk id="35" max="13" man="1"/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view="pageBreakPreview" zoomScale="85" zoomScaleNormal="85" zoomScaleSheetLayoutView="85" workbookViewId="0">
      <selection sqref="A1:J44"/>
    </sheetView>
  </sheetViews>
  <sheetFormatPr defaultColWidth="9.1796875" defaultRowHeight="14" x14ac:dyDescent="0.3"/>
  <cols>
    <col min="1" max="1" width="34.7265625" style="1" customWidth="1"/>
    <col min="2" max="7" width="16.7265625" style="1" customWidth="1"/>
    <col min="8" max="8" width="16.7265625" style="35" customWidth="1"/>
    <col min="9" max="10" width="16.7265625" style="1" customWidth="1"/>
    <col min="11" max="16384" width="9.1796875" style="1"/>
  </cols>
  <sheetData>
    <row r="1" spans="1:13" ht="14.5" thickBot="1" x14ac:dyDescent="0.35">
      <c r="B1" s="185" t="s">
        <v>33</v>
      </c>
      <c r="C1" s="159"/>
      <c r="D1" s="159"/>
      <c r="E1" s="159"/>
      <c r="F1" s="159"/>
      <c r="G1" s="159"/>
      <c r="H1" s="159"/>
      <c r="I1" s="159"/>
      <c r="J1" s="26"/>
    </row>
    <row r="2" spans="1:13" ht="21.75" customHeight="1" thickBot="1" x14ac:dyDescent="0.35">
      <c r="A2" s="160"/>
      <c r="B2" s="186" t="s">
        <v>21</v>
      </c>
      <c r="C2" s="188" t="s">
        <v>50</v>
      </c>
      <c r="D2" s="189"/>
      <c r="E2" s="189"/>
      <c r="F2" s="190" t="s">
        <v>37</v>
      </c>
      <c r="G2" s="164"/>
      <c r="H2" s="178"/>
      <c r="I2" s="162" t="s">
        <v>20</v>
      </c>
      <c r="J2" s="175" t="s">
        <v>34</v>
      </c>
      <c r="K2" s="2"/>
    </row>
    <row r="3" spans="1:13" ht="23.25" customHeight="1" x14ac:dyDescent="0.3">
      <c r="A3" s="161"/>
      <c r="B3" s="187"/>
      <c r="C3" s="190" t="s">
        <v>22</v>
      </c>
      <c r="D3" s="164" t="s">
        <v>23</v>
      </c>
      <c r="E3" s="178" t="s">
        <v>35</v>
      </c>
      <c r="F3" s="181" t="s">
        <v>38</v>
      </c>
      <c r="G3" s="165" t="s">
        <v>36</v>
      </c>
      <c r="H3" s="183" t="s">
        <v>39</v>
      </c>
      <c r="I3" s="163"/>
      <c r="J3" s="176"/>
      <c r="K3" s="2"/>
    </row>
    <row r="4" spans="1:13" ht="23.25" customHeight="1" x14ac:dyDescent="0.3">
      <c r="A4" s="161"/>
      <c r="B4" s="187"/>
      <c r="C4" s="191"/>
      <c r="D4" s="165"/>
      <c r="E4" s="179"/>
      <c r="F4" s="181"/>
      <c r="G4" s="165"/>
      <c r="H4" s="183"/>
      <c r="I4" s="163"/>
      <c r="J4" s="176"/>
      <c r="K4" s="2"/>
    </row>
    <row r="5" spans="1:13" ht="33.75" customHeight="1" thickBot="1" x14ac:dyDescent="0.35">
      <c r="A5" s="161"/>
      <c r="B5" s="187"/>
      <c r="C5" s="192"/>
      <c r="D5" s="166"/>
      <c r="E5" s="180"/>
      <c r="F5" s="182"/>
      <c r="G5" s="166"/>
      <c r="H5" s="184"/>
      <c r="I5" s="163"/>
      <c r="J5" s="177"/>
      <c r="K5" s="2"/>
    </row>
    <row r="6" spans="1:13" ht="21" customHeight="1" thickBot="1" x14ac:dyDescent="0.35">
      <c r="A6" s="42" t="s">
        <v>24</v>
      </c>
      <c r="B6" s="27">
        <f>SUM(B7,B13,B23,B32,B37)</f>
        <v>2741259</v>
      </c>
      <c r="C6" s="28">
        <f t="shared" ref="C6:G6" si="0">SUM(C7,C13,C23,C32,C37)</f>
        <v>322648</v>
      </c>
      <c r="D6" s="28">
        <f t="shared" si="0"/>
        <v>325478</v>
      </c>
      <c r="E6" s="28">
        <f>SUM(E7,E13,E23,E32,E37)</f>
        <v>-2830</v>
      </c>
      <c r="F6" s="28">
        <f t="shared" si="0"/>
        <v>138700</v>
      </c>
      <c r="G6" s="28">
        <f t="shared" si="0"/>
        <v>127186</v>
      </c>
      <c r="H6" s="43">
        <f>SUM(H7,H13,H23,H32,H37)</f>
        <v>11514</v>
      </c>
      <c r="I6" s="27">
        <f>SUM(I7,I13,I23,I32,I37)</f>
        <v>2749943</v>
      </c>
      <c r="J6" s="28">
        <f>SUM(J7,J13,J23,J32,J37)</f>
        <v>8684</v>
      </c>
      <c r="K6" s="2"/>
      <c r="M6" s="29"/>
    </row>
    <row r="7" spans="1:13" x14ac:dyDescent="0.3">
      <c r="A7" s="25" t="s">
        <v>0</v>
      </c>
      <c r="B7" s="16">
        <f>SUM(B8:B12)</f>
        <v>187383</v>
      </c>
      <c r="C7" s="41">
        <f>SUM(C8:C12)</f>
        <v>19214</v>
      </c>
      <c r="D7" s="18">
        <f t="shared" ref="D7:I7" si="1">SUM(D8:D12)</f>
        <v>24822</v>
      </c>
      <c r="E7" s="19">
        <f>SUM(E8:E12)</f>
        <v>-5608</v>
      </c>
      <c r="F7" s="17">
        <f t="shared" si="1"/>
        <v>10078</v>
      </c>
      <c r="G7" s="18">
        <f t="shared" si="1"/>
        <v>8608</v>
      </c>
      <c r="H7" s="32">
        <f t="shared" si="1"/>
        <v>1470</v>
      </c>
      <c r="I7" s="16">
        <f t="shared" si="1"/>
        <v>183245</v>
      </c>
      <c r="J7" s="47">
        <f>I7-B7</f>
        <v>-4138</v>
      </c>
      <c r="L7" s="29"/>
    </row>
    <row r="8" spans="1:13" x14ac:dyDescent="0.3">
      <c r="A8" s="12" t="s">
        <v>1</v>
      </c>
      <c r="B8" s="14">
        <v>31477</v>
      </c>
      <c r="C8" s="37">
        <v>4458</v>
      </c>
      <c r="D8" s="3">
        <v>4759</v>
      </c>
      <c r="E8" s="10">
        <f t="shared" ref="E8:E12" si="2">C8-D8</f>
        <v>-301</v>
      </c>
      <c r="F8" s="7">
        <v>1405</v>
      </c>
      <c r="G8" s="3">
        <v>1823</v>
      </c>
      <c r="H8" s="33">
        <f t="shared" ref="H8:H12" si="3">F8-G8</f>
        <v>-418</v>
      </c>
      <c r="I8" s="15">
        <f t="shared" ref="I8:I12" si="4">B8+E8+H8</f>
        <v>30758</v>
      </c>
      <c r="J8" s="45">
        <f>I8-B8</f>
        <v>-719</v>
      </c>
    </row>
    <row r="9" spans="1:13" x14ac:dyDescent="0.3">
      <c r="A9" s="12" t="s">
        <v>2</v>
      </c>
      <c r="B9" s="14">
        <v>25558</v>
      </c>
      <c r="C9" s="37">
        <v>2659</v>
      </c>
      <c r="D9" s="3">
        <v>3397</v>
      </c>
      <c r="E9" s="10">
        <f t="shared" si="2"/>
        <v>-738</v>
      </c>
      <c r="F9" s="7">
        <v>1274</v>
      </c>
      <c r="G9" s="3">
        <v>1202</v>
      </c>
      <c r="H9" s="33">
        <f t="shared" si="3"/>
        <v>72</v>
      </c>
      <c r="I9" s="15">
        <f t="shared" si="4"/>
        <v>24892</v>
      </c>
      <c r="J9" s="45">
        <f t="shared" ref="J9:J44" si="5">I9-B9</f>
        <v>-666</v>
      </c>
    </row>
    <row r="10" spans="1:13" x14ac:dyDescent="0.3">
      <c r="A10" s="12" t="s">
        <v>3</v>
      </c>
      <c r="B10" s="14">
        <v>40440</v>
      </c>
      <c r="C10" s="37">
        <v>3793</v>
      </c>
      <c r="D10" s="3">
        <v>5008</v>
      </c>
      <c r="E10" s="10">
        <f t="shared" si="2"/>
        <v>-1215</v>
      </c>
      <c r="F10" s="7">
        <v>2131</v>
      </c>
      <c r="G10" s="3">
        <v>1872</v>
      </c>
      <c r="H10" s="33">
        <f t="shared" si="3"/>
        <v>259</v>
      </c>
      <c r="I10" s="15">
        <f t="shared" si="4"/>
        <v>39484</v>
      </c>
      <c r="J10" s="45">
        <f t="shared" si="5"/>
        <v>-956</v>
      </c>
    </row>
    <row r="11" spans="1:13" x14ac:dyDescent="0.3">
      <c r="A11" s="12" t="s">
        <v>40</v>
      </c>
      <c r="B11" s="14">
        <v>65474</v>
      </c>
      <c r="C11" s="37">
        <v>6336</v>
      </c>
      <c r="D11" s="3">
        <v>8715</v>
      </c>
      <c r="E11" s="10">
        <f t="shared" si="2"/>
        <v>-2379</v>
      </c>
      <c r="F11" s="7">
        <v>3941</v>
      </c>
      <c r="G11" s="3">
        <v>2447</v>
      </c>
      <c r="H11" s="33">
        <f t="shared" si="3"/>
        <v>1494</v>
      </c>
      <c r="I11" s="15">
        <f t="shared" si="4"/>
        <v>64589</v>
      </c>
      <c r="J11" s="45">
        <f t="shared" si="5"/>
        <v>-885</v>
      </c>
    </row>
    <row r="12" spans="1:13" x14ac:dyDescent="0.3">
      <c r="A12" s="12" t="s">
        <v>4</v>
      </c>
      <c r="B12" s="14">
        <v>24434</v>
      </c>
      <c r="C12" s="37">
        <v>1968</v>
      </c>
      <c r="D12" s="3">
        <v>2943</v>
      </c>
      <c r="E12" s="10">
        <f t="shared" si="2"/>
        <v>-975</v>
      </c>
      <c r="F12" s="7">
        <v>1327</v>
      </c>
      <c r="G12" s="3">
        <v>1264</v>
      </c>
      <c r="H12" s="33">
        <f t="shared" si="3"/>
        <v>63</v>
      </c>
      <c r="I12" s="15">
        <f t="shared" si="4"/>
        <v>23522</v>
      </c>
      <c r="J12" s="45">
        <f t="shared" si="5"/>
        <v>-912</v>
      </c>
    </row>
    <row r="13" spans="1:13" x14ac:dyDescent="0.3">
      <c r="A13" s="11" t="s">
        <v>5</v>
      </c>
      <c r="B13" s="13">
        <f>SUM(B14:B22)</f>
        <v>542852</v>
      </c>
      <c r="C13" s="36">
        <f t="shared" ref="C13:I13" si="6">SUM(C14:C22)</f>
        <v>55397</v>
      </c>
      <c r="D13" s="5">
        <f t="shared" si="6"/>
        <v>65561</v>
      </c>
      <c r="E13" s="8">
        <f t="shared" si="6"/>
        <v>-10164</v>
      </c>
      <c r="F13" s="6">
        <f t="shared" si="6"/>
        <v>27308</v>
      </c>
      <c r="G13" s="5">
        <f t="shared" si="6"/>
        <v>27980</v>
      </c>
      <c r="H13" s="30">
        <f t="shared" si="6"/>
        <v>-672</v>
      </c>
      <c r="I13" s="13">
        <f t="shared" si="6"/>
        <v>532016</v>
      </c>
      <c r="J13" s="45">
        <f t="shared" si="5"/>
        <v>-10836</v>
      </c>
    </row>
    <row r="14" spans="1:13" x14ac:dyDescent="0.3">
      <c r="A14" s="12" t="s">
        <v>6</v>
      </c>
      <c r="B14" s="15">
        <v>49448</v>
      </c>
      <c r="C14" s="38">
        <v>3710</v>
      </c>
      <c r="D14" s="4">
        <v>6160</v>
      </c>
      <c r="E14" s="10">
        <f>C14-D14</f>
        <v>-2450</v>
      </c>
      <c r="F14" s="7">
        <v>2389</v>
      </c>
      <c r="G14" s="3">
        <v>2798</v>
      </c>
      <c r="H14" s="33">
        <f>F14-G14</f>
        <v>-409</v>
      </c>
      <c r="I14" s="15">
        <f>B14+E14+H14</f>
        <v>46589</v>
      </c>
      <c r="J14" s="45">
        <f t="shared" si="5"/>
        <v>-2859</v>
      </c>
    </row>
    <row r="15" spans="1:13" x14ac:dyDescent="0.3">
      <c r="A15" s="12" t="s">
        <v>41</v>
      </c>
      <c r="B15" s="15">
        <v>60155</v>
      </c>
      <c r="C15" s="38">
        <v>5430</v>
      </c>
      <c r="D15" s="4">
        <v>7143</v>
      </c>
      <c r="E15" s="10">
        <f t="shared" ref="E15:E22" si="7">C15-D15</f>
        <v>-1713</v>
      </c>
      <c r="F15" s="7">
        <v>3414</v>
      </c>
      <c r="G15" s="3">
        <v>3233</v>
      </c>
      <c r="H15" s="33">
        <f t="shared" ref="H15:H22" si="8">F15-G15</f>
        <v>181</v>
      </c>
      <c r="I15" s="15">
        <f t="shared" ref="I15:I22" si="9">B15+E15+H15</f>
        <v>58623</v>
      </c>
      <c r="J15" s="45">
        <f t="shared" si="5"/>
        <v>-1532</v>
      </c>
    </row>
    <row r="16" spans="1:13" x14ac:dyDescent="0.3">
      <c r="A16" s="12" t="s">
        <v>7</v>
      </c>
      <c r="B16" s="15">
        <v>116414</v>
      </c>
      <c r="C16" s="38">
        <v>8782</v>
      </c>
      <c r="D16" s="4">
        <v>10579</v>
      </c>
      <c r="E16" s="10">
        <f t="shared" si="7"/>
        <v>-1797</v>
      </c>
      <c r="F16" s="7">
        <v>6018</v>
      </c>
      <c r="G16" s="3">
        <v>5145</v>
      </c>
      <c r="H16" s="33">
        <f t="shared" si="8"/>
        <v>873</v>
      </c>
      <c r="I16" s="15">
        <f t="shared" si="9"/>
        <v>115490</v>
      </c>
      <c r="J16" s="45">
        <f t="shared" si="5"/>
        <v>-924</v>
      </c>
    </row>
    <row r="17" spans="1:13" x14ac:dyDescent="0.3">
      <c r="A17" s="12" t="s">
        <v>42</v>
      </c>
      <c r="B17" s="15">
        <v>60197</v>
      </c>
      <c r="C17" s="38">
        <v>6583</v>
      </c>
      <c r="D17" s="4">
        <v>7952</v>
      </c>
      <c r="E17" s="10">
        <f t="shared" si="7"/>
        <v>-1369</v>
      </c>
      <c r="F17" s="7">
        <v>2620</v>
      </c>
      <c r="G17" s="3">
        <v>3592</v>
      </c>
      <c r="H17" s="33">
        <f t="shared" si="8"/>
        <v>-972</v>
      </c>
      <c r="I17" s="15">
        <f t="shared" si="9"/>
        <v>57856</v>
      </c>
      <c r="J17" s="45">
        <f t="shared" si="5"/>
        <v>-2341</v>
      </c>
    </row>
    <row r="18" spans="1:13" x14ac:dyDescent="0.3">
      <c r="A18" s="12" t="s">
        <v>8</v>
      </c>
      <c r="B18" s="15">
        <v>70971</v>
      </c>
      <c r="C18" s="38">
        <v>9302</v>
      </c>
      <c r="D18" s="4">
        <v>9356</v>
      </c>
      <c r="E18" s="10">
        <f t="shared" si="7"/>
        <v>-54</v>
      </c>
      <c r="F18" s="7">
        <v>3601</v>
      </c>
      <c r="G18" s="3">
        <v>3274</v>
      </c>
      <c r="H18" s="33">
        <f t="shared" si="8"/>
        <v>327</v>
      </c>
      <c r="I18" s="15">
        <f t="shared" si="9"/>
        <v>71244</v>
      </c>
      <c r="J18" s="45">
        <f t="shared" si="5"/>
        <v>273</v>
      </c>
    </row>
    <row r="19" spans="1:13" x14ac:dyDescent="0.3">
      <c r="A19" s="12" t="s">
        <v>9</v>
      </c>
      <c r="B19" s="15">
        <v>26151</v>
      </c>
      <c r="C19" s="38">
        <v>3693</v>
      </c>
      <c r="D19" s="4">
        <v>3245</v>
      </c>
      <c r="E19" s="10">
        <f t="shared" si="7"/>
        <v>448</v>
      </c>
      <c r="F19" s="7">
        <v>1301</v>
      </c>
      <c r="G19" s="3">
        <v>1257</v>
      </c>
      <c r="H19" s="33">
        <f t="shared" si="8"/>
        <v>44</v>
      </c>
      <c r="I19" s="15">
        <f t="shared" si="9"/>
        <v>26643</v>
      </c>
      <c r="J19" s="45">
        <f t="shared" si="5"/>
        <v>492</v>
      </c>
    </row>
    <row r="20" spans="1:13" x14ac:dyDescent="0.3">
      <c r="A20" s="12" t="s">
        <v>43</v>
      </c>
      <c r="B20" s="15">
        <v>75992</v>
      </c>
      <c r="C20" s="38">
        <v>7791</v>
      </c>
      <c r="D20" s="4">
        <v>9515</v>
      </c>
      <c r="E20" s="10">
        <f t="shared" si="7"/>
        <v>-1724</v>
      </c>
      <c r="F20" s="7">
        <v>3123</v>
      </c>
      <c r="G20" s="3">
        <v>4340</v>
      </c>
      <c r="H20" s="33">
        <f t="shared" si="8"/>
        <v>-1217</v>
      </c>
      <c r="I20" s="15">
        <f t="shared" si="9"/>
        <v>73051</v>
      </c>
      <c r="J20" s="45">
        <f t="shared" si="5"/>
        <v>-2941</v>
      </c>
    </row>
    <row r="21" spans="1:13" x14ac:dyDescent="0.3">
      <c r="A21" s="12" t="s">
        <v>44</v>
      </c>
      <c r="B21" s="15">
        <v>61784</v>
      </c>
      <c r="C21" s="38">
        <v>7647</v>
      </c>
      <c r="D21" s="4">
        <v>8432</v>
      </c>
      <c r="E21" s="10">
        <f t="shared" si="7"/>
        <v>-785</v>
      </c>
      <c r="F21" s="7">
        <v>3622</v>
      </c>
      <c r="G21" s="3">
        <v>3438</v>
      </c>
      <c r="H21" s="33">
        <f t="shared" si="8"/>
        <v>184</v>
      </c>
      <c r="I21" s="15">
        <f t="shared" si="9"/>
        <v>61183</v>
      </c>
      <c r="J21" s="45">
        <f t="shared" si="5"/>
        <v>-601</v>
      </c>
    </row>
    <row r="22" spans="1:13" x14ac:dyDescent="0.3">
      <c r="A22" s="12" t="s">
        <v>10</v>
      </c>
      <c r="B22" s="15">
        <v>21740</v>
      </c>
      <c r="C22" s="38">
        <v>2459</v>
      </c>
      <c r="D22" s="4">
        <v>3179</v>
      </c>
      <c r="E22" s="10">
        <f t="shared" si="7"/>
        <v>-720</v>
      </c>
      <c r="F22" s="7">
        <v>1220</v>
      </c>
      <c r="G22" s="3">
        <v>903</v>
      </c>
      <c r="H22" s="33">
        <f t="shared" si="8"/>
        <v>317</v>
      </c>
      <c r="I22" s="15">
        <f t="shared" si="9"/>
        <v>21337</v>
      </c>
      <c r="J22" s="45">
        <f t="shared" si="5"/>
        <v>-403</v>
      </c>
    </row>
    <row r="23" spans="1:13" x14ac:dyDescent="0.3">
      <c r="A23" s="11" t="s">
        <v>11</v>
      </c>
      <c r="B23" s="13">
        <f>SUM(B24:B31)</f>
        <v>520771</v>
      </c>
      <c r="C23" s="36">
        <f t="shared" ref="C23:I23" si="10">SUM(C24:C31)</f>
        <v>72757</v>
      </c>
      <c r="D23" s="5">
        <f t="shared" si="10"/>
        <v>65142</v>
      </c>
      <c r="E23" s="8">
        <f>SUM(E24:E31)</f>
        <v>7615</v>
      </c>
      <c r="F23" s="6">
        <f>SUM(F24:F31)</f>
        <v>24919</v>
      </c>
      <c r="G23" s="5">
        <f t="shared" si="10"/>
        <v>26562</v>
      </c>
      <c r="H23" s="30">
        <f t="shared" si="10"/>
        <v>-1643</v>
      </c>
      <c r="I23" s="13">
        <f t="shared" si="10"/>
        <v>526743</v>
      </c>
      <c r="J23" s="45">
        <f t="shared" si="5"/>
        <v>5972</v>
      </c>
    </row>
    <row r="24" spans="1:13" x14ac:dyDescent="0.3">
      <c r="A24" s="12" t="s">
        <v>12</v>
      </c>
      <c r="B24" s="15">
        <v>35065</v>
      </c>
      <c r="C24" s="38">
        <v>4749</v>
      </c>
      <c r="D24" s="4">
        <v>5389</v>
      </c>
      <c r="E24" s="10">
        <f t="shared" ref="E24:E25" si="11">C24-D24</f>
        <v>-640</v>
      </c>
      <c r="F24" s="7">
        <v>1528</v>
      </c>
      <c r="G24" s="3">
        <v>1599</v>
      </c>
      <c r="H24" s="33">
        <f t="shared" ref="H24:H26" si="12">F24-G24</f>
        <v>-71</v>
      </c>
      <c r="I24" s="15">
        <f t="shared" ref="I24:I26" si="13">B24+E24+H24</f>
        <v>34354</v>
      </c>
      <c r="J24" s="45">
        <f t="shared" si="5"/>
        <v>-711</v>
      </c>
    </row>
    <row r="25" spans="1:13" x14ac:dyDescent="0.3">
      <c r="A25" s="12" t="s">
        <v>13</v>
      </c>
      <c r="B25" s="15">
        <v>37115</v>
      </c>
      <c r="C25" s="38">
        <v>5337</v>
      </c>
      <c r="D25" s="4">
        <v>4585</v>
      </c>
      <c r="E25" s="10">
        <f t="shared" si="11"/>
        <v>752</v>
      </c>
      <c r="F25" s="7">
        <v>1885</v>
      </c>
      <c r="G25" s="3">
        <v>1955</v>
      </c>
      <c r="H25" s="33">
        <f t="shared" si="12"/>
        <v>-70</v>
      </c>
      <c r="I25" s="15">
        <f t="shared" si="13"/>
        <v>37797</v>
      </c>
      <c r="J25" s="45">
        <f t="shared" si="5"/>
        <v>682</v>
      </c>
    </row>
    <row r="26" spans="1:13" x14ac:dyDescent="0.3">
      <c r="A26" s="12" t="s">
        <v>45</v>
      </c>
      <c r="B26" s="15">
        <v>100393</v>
      </c>
      <c r="C26" s="38">
        <v>11908</v>
      </c>
      <c r="D26" s="4">
        <v>11878</v>
      </c>
      <c r="E26" s="10">
        <f>C26-D26</f>
        <v>30</v>
      </c>
      <c r="F26" s="7">
        <v>4194</v>
      </c>
      <c r="G26" s="3">
        <v>5337</v>
      </c>
      <c r="H26" s="33">
        <f t="shared" si="12"/>
        <v>-1143</v>
      </c>
      <c r="I26" s="15">
        <f t="shared" si="13"/>
        <v>99280</v>
      </c>
      <c r="J26" s="45">
        <f t="shared" si="5"/>
        <v>-1113</v>
      </c>
    </row>
    <row r="27" spans="1:13" x14ac:dyDescent="0.3">
      <c r="A27" s="12" t="s">
        <v>14</v>
      </c>
      <c r="B27" s="15">
        <v>77527</v>
      </c>
      <c r="C27" s="38">
        <v>11517</v>
      </c>
      <c r="D27" s="4">
        <v>11690</v>
      </c>
      <c r="E27" s="10">
        <f t="shared" ref="E27:E31" si="14">C27-D27</f>
        <v>-173</v>
      </c>
      <c r="F27" s="7">
        <v>3610</v>
      </c>
      <c r="G27" s="3">
        <v>4602</v>
      </c>
      <c r="H27" s="33">
        <f t="shared" ref="H27:H31" si="15">F27-G27</f>
        <v>-992</v>
      </c>
      <c r="I27" s="15">
        <f t="shared" ref="I27:I31" si="16">B27+E27+H27</f>
        <v>76362</v>
      </c>
      <c r="J27" s="45">
        <f t="shared" si="5"/>
        <v>-1165</v>
      </c>
    </row>
    <row r="28" spans="1:13" x14ac:dyDescent="0.3">
      <c r="A28" s="12" t="s">
        <v>15</v>
      </c>
      <c r="B28" s="15">
        <v>38960</v>
      </c>
      <c r="C28" s="38">
        <v>3512</v>
      </c>
      <c r="D28" s="4">
        <v>4181</v>
      </c>
      <c r="E28" s="10">
        <f t="shared" si="14"/>
        <v>-669</v>
      </c>
      <c r="F28" s="7">
        <v>1635</v>
      </c>
      <c r="G28" s="3">
        <v>2379</v>
      </c>
      <c r="H28" s="33">
        <f t="shared" si="15"/>
        <v>-744</v>
      </c>
      <c r="I28" s="15">
        <f t="shared" si="16"/>
        <v>37547</v>
      </c>
      <c r="J28" s="45">
        <f t="shared" si="5"/>
        <v>-1413</v>
      </c>
    </row>
    <row r="29" spans="1:13" x14ac:dyDescent="0.3">
      <c r="A29" s="12" t="s">
        <v>46</v>
      </c>
      <c r="B29" s="15">
        <v>65660</v>
      </c>
      <c r="C29" s="38">
        <v>9002</v>
      </c>
      <c r="D29" s="4">
        <v>8652</v>
      </c>
      <c r="E29" s="10">
        <f t="shared" si="14"/>
        <v>350</v>
      </c>
      <c r="F29" s="7">
        <v>2925</v>
      </c>
      <c r="G29" s="3">
        <v>3528</v>
      </c>
      <c r="H29" s="33">
        <f t="shared" si="15"/>
        <v>-603</v>
      </c>
      <c r="I29" s="15">
        <f t="shared" si="16"/>
        <v>65407</v>
      </c>
      <c r="J29" s="45">
        <f t="shared" si="5"/>
        <v>-253</v>
      </c>
    </row>
    <row r="30" spans="1:13" x14ac:dyDescent="0.3">
      <c r="A30" s="12" t="s">
        <v>16</v>
      </c>
      <c r="B30" s="15">
        <v>33711</v>
      </c>
      <c r="C30" s="38">
        <v>2323</v>
      </c>
      <c r="D30" s="4">
        <v>4065</v>
      </c>
      <c r="E30" s="10">
        <f t="shared" si="14"/>
        <v>-1742</v>
      </c>
      <c r="F30" s="7">
        <v>1666</v>
      </c>
      <c r="G30" s="3">
        <v>1817</v>
      </c>
      <c r="H30" s="33">
        <f t="shared" si="15"/>
        <v>-151</v>
      </c>
      <c r="I30" s="15">
        <f t="shared" si="16"/>
        <v>31818</v>
      </c>
      <c r="J30" s="45">
        <f t="shared" si="5"/>
        <v>-1893</v>
      </c>
    </row>
    <row r="31" spans="1:13" x14ac:dyDescent="0.3">
      <c r="A31" s="12" t="s">
        <v>17</v>
      </c>
      <c r="B31" s="15">
        <v>132340</v>
      </c>
      <c r="C31" s="38">
        <v>24409</v>
      </c>
      <c r="D31" s="4">
        <v>14702</v>
      </c>
      <c r="E31" s="10">
        <f t="shared" si="14"/>
        <v>9707</v>
      </c>
      <c r="F31" s="7">
        <v>7476</v>
      </c>
      <c r="G31" s="3">
        <v>5345</v>
      </c>
      <c r="H31" s="33">
        <f t="shared" si="15"/>
        <v>2131</v>
      </c>
      <c r="I31" s="15">
        <f t="shared" si="16"/>
        <v>144178</v>
      </c>
      <c r="J31" s="45">
        <f t="shared" si="5"/>
        <v>11838</v>
      </c>
    </row>
    <row r="32" spans="1:13" x14ac:dyDescent="0.3">
      <c r="A32" s="11" t="s">
        <v>18</v>
      </c>
      <c r="B32" s="13">
        <f>SUM(B33:B36)</f>
        <v>421195</v>
      </c>
      <c r="C32" s="36">
        <f t="shared" ref="C32:G32" si="17">SUM(C33:C36)</f>
        <v>45359</v>
      </c>
      <c r="D32" s="5">
        <f t="shared" si="17"/>
        <v>47155</v>
      </c>
      <c r="E32" s="8">
        <f>SUM(E33:E36)</f>
        <v>-1796</v>
      </c>
      <c r="F32" s="6">
        <f t="shared" si="17"/>
        <v>20463</v>
      </c>
      <c r="G32" s="5">
        <f t="shared" si="17"/>
        <v>19398</v>
      </c>
      <c r="H32" s="30">
        <f>SUM(H33:H36)</f>
        <v>1065</v>
      </c>
      <c r="I32" s="13">
        <f>SUM(I33:I36)</f>
        <v>420464</v>
      </c>
      <c r="J32" s="45">
        <f t="shared" si="5"/>
        <v>-731</v>
      </c>
      <c r="M32" s="29"/>
    </row>
    <row r="33" spans="1:13" x14ac:dyDescent="0.3">
      <c r="A33" s="12" t="s">
        <v>47</v>
      </c>
      <c r="B33" s="15">
        <v>100978</v>
      </c>
      <c r="C33" s="38">
        <v>10586</v>
      </c>
      <c r="D33" s="4">
        <v>12020</v>
      </c>
      <c r="E33" s="10">
        <f t="shared" ref="E33:E36" si="18">C33-D33</f>
        <v>-1434</v>
      </c>
      <c r="F33" s="7">
        <v>4401</v>
      </c>
      <c r="G33" s="3">
        <v>4397</v>
      </c>
      <c r="H33" s="33">
        <f t="shared" ref="H33:H36" si="19">F33-G33</f>
        <v>4</v>
      </c>
      <c r="I33" s="15">
        <f t="shared" ref="I33:I36" si="20">B33+E33+H33</f>
        <v>99548</v>
      </c>
      <c r="J33" s="45">
        <f t="shared" si="5"/>
        <v>-1430</v>
      </c>
      <c r="M33" s="29"/>
    </row>
    <row r="34" spans="1:13" x14ac:dyDescent="0.3">
      <c r="A34" s="12" t="s">
        <v>48</v>
      </c>
      <c r="B34" s="15">
        <v>141041</v>
      </c>
      <c r="C34" s="38">
        <v>9995</v>
      </c>
      <c r="D34" s="4">
        <v>12020</v>
      </c>
      <c r="E34" s="10">
        <f t="shared" si="18"/>
        <v>-2025</v>
      </c>
      <c r="F34" s="7">
        <v>6664</v>
      </c>
      <c r="G34" s="3">
        <v>6598</v>
      </c>
      <c r="H34" s="33">
        <f t="shared" si="19"/>
        <v>66</v>
      </c>
      <c r="I34" s="15">
        <f t="shared" si="20"/>
        <v>139082</v>
      </c>
      <c r="J34" s="45">
        <f t="shared" si="5"/>
        <v>-1959</v>
      </c>
      <c r="M34" s="29"/>
    </row>
    <row r="35" spans="1:13" x14ac:dyDescent="0.3">
      <c r="A35" s="12" t="s">
        <v>49</v>
      </c>
      <c r="B35" s="15">
        <v>70971</v>
      </c>
      <c r="C35" s="38">
        <v>9302</v>
      </c>
      <c r="D35" s="4">
        <v>9356</v>
      </c>
      <c r="E35" s="10">
        <f t="shared" si="18"/>
        <v>-54</v>
      </c>
      <c r="F35" s="7">
        <v>3601</v>
      </c>
      <c r="G35" s="3">
        <v>3274</v>
      </c>
      <c r="H35" s="33">
        <f t="shared" si="19"/>
        <v>327</v>
      </c>
      <c r="I35" s="15">
        <f t="shared" si="20"/>
        <v>71244</v>
      </c>
      <c r="J35" s="45">
        <f t="shared" si="5"/>
        <v>273</v>
      </c>
      <c r="M35" s="29"/>
    </row>
    <row r="36" spans="1:13" x14ac:dyDescent="0.3">
      <c r="A36" s="12" t="s">
        <v>19</v>
      </c>
      <c r="B36" s="15">
        <v>108205</v>
      </c>
      <c r="C36" s="38">
        <v>15476</v>
      </c>
      <c r="D36" s="4">
        <v>13759</v>
      </c>
      <c r="E36" s="10">
        <f t="shared" si="18"/>
        <v>1717</v>
      </c>
      <c r="F36" s="7">
        <v>5797</v>
      </c>
      <c r="G36" s="3">
        <v>5129</v>
      </c>
      <c r="H36" s="33">
        <f t="shared" si="19"/>
        <v>668</v>
      </c>
      <c r="I36" s="15">
        <f t="shared" si="20"/>
        <v>110590</v>
      </c>
      <c r="J36" s="45">
        <f t="shared" si="5"/>
        <v>2385</v>
      </c>
      <c r="M36" s="29"/>
    </row>
    <row r="37" spans="1:13" x14ac:dyDescent="0.3">
      <c r="A37" s="11" t="s">
        <v>32</v>
      </c>
      <c r="B37" s="13">
        <f>SUM(B38:B44)</f>
        <v>1069058</v>
      </c>
      <c r="C37" s="36">
        <f t="shared" ref="C37:H37" si="21">SUM(C38:C44)</f>
        <v>129921</v>
      </c>
      <c r="D37" s="5">
        <f t="shared" si="21"/>
        <v>122798</v>
      </c>
      <c r="E37" s="8">
        <f>SUM(E38:E44)</f>
        <v>7123</v>
      </c>
      <c r="F37" s="6">
        <f t="shared" si="21"/>
        <v>55932</v>
      </c>
      <c r="G37" s="5">
        <f t="shared" si="21"/>
        <v>44638</v>
      </c>
      <c r="H37" s="30">
        <f t="shared" si="21"/>
        <v>11294</v>
      </c>
      <c r="I37" s="13">
        <f>SUM(I38:I44)</f>
        <v>1087475</v>
      </c>
      <c r="J37" s="45">
        <f>I37-B37</f>
        <v>18417</v>
      </c>
      <c r="M37" s="29"/>
    </row>
    <row r="38" spans="1:13" x14ac:dyDescent="0.3">
      <c r="A38" s="12" t="s">
        <v>25</v>
      </c>
      <c r="B38" s="15">
        <v>420015</v>
      </c>
      <c r="C38" s="38">
        <v>56317</v>
      </c>
      <c r="D38" s="3">
        <v>50646</v>
      </c>
      <c r="E38" s="10">
        <f t="shared" ref="E38:E43" si="22">C38-D38</f>
        <v>5671</v>
      </c>
      <c r="F38" s="7">
        <v>24250</v>
      </c>
      <c r="G38" s="3">
        <v>15812</v>
      </c>
      <c r="H38" s="33">
        <f t="shared" ref="H38:H43" si="23">F38-G38</f>
        <v>8438</v>
      </c>
      <c r="I38" s="15">
        <f t="shared" ref="I38:I44" si="24">B38+E38+H38</f>
        <v>434124</v>
      </c>
      <c r="J38" s="45">
        <f t="shared" si="5"/>
        <v>14109</v>
      </c>
      <c r="M38" s="29"/>
    </row>
    <row r="39" spans="1:13" x14ac:dyDescent="0.3">
      <c r="A39" s="12" t="s">
        <v>26</v>
      </c>
      <c r="B39" s="15">
        <v>103093</v>
      </c>
      <c r="C39" s="38">
        <v>15157</v>
      </c>
      <c r="D39" s="3">
        <v>11342</v>
      </c>
      <c r="E39" s="10">
        <f t="shared" si="22"/>
        <v>3815</v>
      </c>
      <c r="F39" s="7">
        <v>6360</v>
      </c>
      <c r="G39" s="3">
        <v>4589</v>
      </c>
      <c r="H39" s="33">
        <f t="shared" si="23"/>
        <v>1771</v>
      </c>
      <c r="I39" s="15">
        <f t="shared" si="24"/>
        <v>108679</v>
      </c>
      <c r="J39" s="45">
        <f t="shared" si="5"/>
        <v>5586</v>
      </c>
      <c r="M39" s="29"/>
    </row>
    <row r="40" spans="1:13" x14ac:dyDescent="0.3">
      <c r="A40" s="12" t="s">
        <v>27</v>
      </c>
      <c r="B40" s="15">
        <v>52509</v>
      </c>
      <c r="C40" s="38">
        <v>5852</v>
      </c>
      <c r="D40" s="3">
        <v>6017</v>
      </c>
      <c r="E40" s="10">
        <f t="shared" si="22"/>
        <v>-165</v>
      </c>
      <c r="F40" s="7">
        <v>2802</v>
      </c>
      <c r="G40" s="3">
        <v>2732</v>
      </c>
      <c r="H40" s="33">
        <f t="shared" si="23"/>
        <v>70</v>
      </c>
      <c r="I40" s="15">
        <f t="shared" si="24"/>
        <v>52414</v>
      </c>
      <c r="J40" s="45">
        <f t="shared" si="5"/>
        <v>-95</v>
      </c>
      <c r="M40" s="29"/>
    </row>
    <row r="41" spans="1:13" x14ac:dyDescent="0.3">
      <c r="A41" s="12" t="s">
        <v>28</v>
      </c>
      <c r="B41" s="15">
        <v>136761</v>
      </c>
      <c r="C41" s="38">
        <v>14102</v>
      </c>
      <c r="D41" s="3">
        <v>15001</v>
      </c>
      <c r="E41" s="10">
        <f t="shared" si="22"/>
        <v>-899</v>
      </c>
      <c r="F41" s="7">
        <v>5810</v>
      </c>
      <c r="G41" s="3">
        <v>5286</v>
      </c>
      <c r="H41" s="33">
        <f t="shared" si="23"/>
        <v>524</v>
      </c>
      <c r="I41" s="15">
        <f t="shared" si="24"/>
        <v>136386</v>
      </c>
      <c r="J41" s="45">
        <f t="shared" si="5"/>
        <v>-375</v>
      </c>
      <c r="M41" s="29"/>
    </row>
    <row r="42" spans="1:13" x14ac:dyDescent="0.3">
      <c r="A42" s="12" t="s">
        <v>29</v>
      </c>
      <c r="B42" s="15">
        <v>24919</v>
      </c>
      <c r="C42" s="38">
        <v>2774</v>
      </c>
      <c r="D42" s="3">
        <v>2926</v>
      </c>
      <c r="E42" s="10">
        <f t="shared" si="22"/>
        <v>-152</v>
      </c>
      <c r="F42" s="7">
        <v>1237</v>
      </c>
      <c r="G42" s="3">
        <v>1349</v>
      </c>
      <c r="H42" s="33">
        <f t="shared" si="23"/>
        <v>-112</v>
      </c>
      <c r="I42" s="15">
        <f t="shared" si="24"/>
        <v>24655</v>
      </c>
      <c r="J42" s="45">
        <f t="shared" si="5"/>
        <v>-264</v>
      </c>
      <c r="M42" s="29"/>
    </row>
    <row r="43" spans="1:13" x14ac:dyDescent="0.3">
      <c r="A43" s="12" t="s">
        <v>30</v>
      </c>
      <c r="B43" s="15">
        <v>117638</v>
      </c>
      <c r="C43" s="38">
        <v>13977</v>
      </c>
      <c r="D43" s="3">
        <v>14005</v>
      </c>
      <c r="E43" s="10">
        <f t="shared" si="22"/>
        <v>-28</v>
      </c>
      <c r="F43" s="7">
        <v>6014</v>
      </c>
      <c r="G43" s="3">
        <v>6178</v>
      </c>
      <c r="H43" s="33">
        <f t="shared" si="23"/>
        <v>-164</v>
      </c>
      <c r="I43" s="15">
        <f t="shared" si="24"/>
        <v>117446</v>
      </c>
      <c r="J43" s="45">
        <f t="shared" si="5"/>
        <v>-192</v>
      </c>
      <c r="M43" s="29"/>
    </row>
    <row r="44" spans="1:13" ht="14.5" thickBot="1" x14ac:dyDescent="0.35">
      <c r="A44" s="24" t="s">
        <v>31</v>
      </c>
      <c r="B44" s="20">
        <v>214123</v>
      </c>
      <c r="C44" s="60">
        <v>21742</v>
      </c>
      <c r="D44" s="21">
        <v>22861</v>
      </c>
      <c r="E44" s="145">
        <f>C44-D44</f>
        <v>-1119</v>
      </c>
      <c r="F44" s="31">
        <v>9459</v>
      </c>
      <c r="G44" s="21">
        <v>8692</v>
      </c>
      <c r="H44" s="21">
        <f>F44-G44</f>
        <v>767</v>
      </c>
      <c r="I44" s="20">
        <f t="shared" si="24"/>
        <v>213771</v>
      </c>
      <c r="J44" s="46">
        <f t="shared" si="5"/>
        <v>-352</v>
      </c>
      <c r="M44" s="29"/>
    </row>
  </sheetData>
  <mergeCells count="13">
    <mergeCell ref="B1:I1"/>
    <mergeCell ref="A2:A5"/>
    <mergeCell ref="B2:B5"/>
    <mergeCell ref="C2:E2"/>
    <mergeCell ref="F2:H2"/>
    <mergeCell ref="I2:I5"/>
    <mergeCell ref="C3:C5"/>
    <mergeCell ref="D3:D5"/>
    <mergeCell ref="J2:J5"/>
    <mergeCell ref="E3:E5"/>
    <mergeCell ref="F3:F5"/>
    <mergeCell ref="G3:G5"/>
    <mergeCell ref="H3:H5"/>
  </mergeCells>
  <pageMargins left="0.7" right="0.7" top="0.75" bottom="0.75" header="0.3" footer="0.3"/>
  <pageSetup paperSize="9" scale="3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view="pageBreakPreview" zoomScale="70" zoomScaleNormal="70" zoomScaleSheetLayoutView="70" workbookViewId="0">
      <selection activeCell="E40" sqref="E40"/>
    </sheetView>
  </sheetViews>
  <sheetFormatPr defaultColWidth="9.1796875" defaultRowHeight="14" x14ac:dyDescent="0.3"/>
  <cols>
    <col min="1" max="1" width="43.1796875" style="1" customWidth="1"/>
    <col min="2" max="7" width="16.7265625" style="1" customWidth="1"/>
    <col min="8" max="8" width="16.7265625" style="35" customWidth="1"/>
    <col min="9" max="10" width="16.7265625" style="1" customWidth="1"/>
    <col min="11" max="16384" width="9.1796875" style="1"/>
  </cols>
  <sheetData>
    <row r="1" spans="1:13" ht="14.5" thickBot="1" x14ac:dyDescent="0.35">
      <c r="B1" s="185" t="s">
        <v>33</v>
      </c>
      <c r="C1" s="159"/>
      <c r="D1" s="159"/>
      <c r="E1" s="159"/>
      <c r="F1" s="159"/>
      <c r="G1" s="159"/>
      <c r="H1" s="159"/>
      <c r="I1" s="159"/>
      <c r="J1" s="26"/>
    </row>
    <row r="2" spans="1:13" ht="21.75" customHeight="1" thickBot="1" x14ac:dyDescent="0.35">
      <c r="A2" s="160"/>
      <c r="B2" s="186" t="s">
        <v>21</v>
      </c>
      <c r="C2" s="188" t="s">
        <v>50</v>
      </c>
      <c r="D2" s="189"/>
      <c r="E2" s="189"/>
      <c r="F2" s="190" t="s">
        <v>37</v>
      </c>
      <c r="G2" s="164"/>
      <c r="H2" s="178"/>
      <c r="I2" s="162" t="s">
        <v>20</v>
      </c>
      <c r="J2" s="175" t="s">
        <v>34</v>
      </c>
      <c r="K2" s="2"/>
    </row>
    <row r="3" spans="1:13" ht="23.25" customHeight="1" x14ac:dyDescent="0.3">
      <c r="A3" s="161"/>
      <c r="B3" s="187"/>
      <c r="C3" s="190" t="s">
        <v>22</v>
      </c>
      <c r="D3" s="164" t="s">
        <v>23</v>
      </c>
      <c r="E3" s="178" t="s">
        <v>35</v>
      </c>
      <c r="F3" s="181" t="s">
        <v>38</v>
      </c>
      <c r="G3" s="165" t="s">
        <v>36</v>
      </c>
      <c r="H3" s="183" t="s">
        <v>39</v>
      </c>
      <c r="I3" s="163"/>
      <c r="J3" s="176"/>
      <c r="K3" s="2"/>
    </row>
    <row r="4" spans="1:13" ht="23.25" customHeight="1" x14ac:dyDescent="0.3">
      <c r="A4" s="161"/>
      <c r="B4" s="187"/>
      <c r="C4" s="191"/>
      <c r="D4" s="165"/>
      <c r="E4" s="179"/>
      <c r="F4" s="181"/>
      <c r="G4" s="165"/>
      <c r="H4" s="183"/>
      <c r="I4" s="163"/>
      <c r="J4" s="176"/>
      <c r="K4" s="2"/>
    </row>
    <row r="5" spans="1:13" ht="33.75" customHeight="1" thickBot="1" x14ac:dyDescent="0.35">
      <c r="A5" s="161"/>
      <c r="B5" s="187"/>
      <c r="C5" s="192"/>
      <c r="D5" s="166"/>
      <c r="E5" s="180"/>
      <c r="F5" s="182"/>
      <c r="G5" s="166"/>
      <c r="H5" s="184"/>
      <c r="I5" s="163"/>
      <c r="J5" s="177"/>
      <c r="K5" s="2"/>
    </row>
    <row r="6" spans="1:13" ht="21" customHeight="1" thickBot="1" x14ac:dyDescent="0.35">
      <c r="A6" s="42" t="s">
        <v>24</v>
      </c>
      <c r="B6" s="27"/>
      <c r="C6" s="28"/>
      <c r="D6" s="28"/>
      <c r="E6" s="28"/>
      <c r="F6" s="28"/>
      <c r="G6" s="28"/>
      <c r="H6" s="43"/>
      <c r="I6" s="27"/>
      <c r="J6" s="28"/>
      <c r="K6" s="2"/>
      <c r="M6" s="29"/>
    </row>
    <row r="7" spans="1:13" x14ac:dyDescent="0.3">
      <c r="A7" s="25" t="s">
        <v>0</v>
      </c>
      <c r="B7" s="16"/>
      <c r="C7" s="41"/>
      <c r="D7" s="18"/>
      <c r="E7" s="19"/>
      <c r="F7" s="17"/>
      <c r="G7" s="18"/>
      <c r="H7" s="32"/>
      <c r="I7" s="16"/>
      <c r="J7" s="47"/>
      <c r="L7" s="29"/>
    </row>
    <row r="8" spans="1:13" x14ac:dyDescent="0.3">
      <c r="A8" s="12" t="s">
        <v>1</v>
      </c>
      <c r="B8" s="14"/>
      <c r="C8" s="37"/>
      <c r="D8" s="3"/>
      <c r="E8" s="9"/>
      <c r="F8" s="7"/>
      <c r="G8" s="3"/>
      <c r="H8" s="33"/>
      <c r="I8" s="14"/>
      <c r="J8" s="45"/>
    </row>
    <row r="9" spans="1:13" x14ac:dyDescent="0.3">
      <c r="A9" s="12" t="s">
        <v>2</v>
      </c>
      <c r="B9" s="14"/>
      <c r="C9" s="37"/>
      <c r="D9" s="3"/>
      <c r="E9" s="9"/>
      <c r="F9" s="7"/>
      <c r="G9" s="3"/>
      <c r="H9" s="33"/>
      <c r="I9" s="14"/>
      <c r="J9" s="45"/>
    </row>
    <row r="10" spans="1:13" x14ac:dyDescent="0.3">
      <c r="A10" s="12" t="s">
        <v>3</v>
      </c>
      <c r="B10" s="14"/>
      <c r="C10" s="37"/>
      <c r="D10" s="3"/>
      <c r="E10" s="9"/>
      <c r="F10" s="7"/>
      <c r="G10" s="3"/>
      <c r="H10" s="33"/>
      <c r="I10" s="14"/>
      <c r="J10" s="45"/>
    </row>
    <row r="11" spans="1:13" x14ac:dyDescent="0.3">
      <c r="A11" s="12" t="s">
        <v>40</v>
      </c>
      <c r="B11" s="14"/>
      <c r="C11" s="37"/>
      <c r="D11" s="3"/>
      <c r="E11" s="9"/>
      <c r="F11" s="7"/>
      <c r="G11" s="3"/>
      <c r="H11" s="33"/>
      <c r="I11" s="14"/>
      <c r="J11" s="45"/>
    </row>
    <row r="12" spans="1:13" x14ac:dyDescent="0.3">
      <c r="A12" s="12" t="s">
        <v>4</v>
      </c>
      <c r="B12" s="14"/>
      <c r="C12" s="37"/>
      <c r="D12" s="3"/>
      <c r="E12" s="9"/>
      <c r="F12" s="7"/>
      <c r="G12" s="3"/>
      <c r="H12" s="33"/>
      <c r="I12" s="14"/>
      <c r="J12" s="45"/>
    </row>
    <row r="13" spans="1:13" x14ac:dyDescent="0.3">
      <c r="A13" s="11" t="s">
        <v>5</v>
      </c>
      <c r="B13" s="13"/>
      <c r="C13" s="36"/>
      <c r="D13" s="5"/>
      <c r="E13" s="8"/>
      <c r="F13" s="6"/>
      <c r="G13" s="5"/>
      <c r="H13" s="30"/>
      <c r="I13" s="13"/>
      <c r="J13" s="44"/>
    </row>
    <row r="14" spans="1:13" x14ac:dyDescent="0.3">
      <c r="A14" s="12" t="s">
        <v>6</v>
      </c>
      <c r="B14" s="15"/>
      <c r="C14" s="38"/>
      <c r="D14" s="4"/>
      <c r="E14" s="10"/>
      <c r="F14" s="7"/>
      <c r="G14" s="3"/>
      <c r="H14" s="33"/>
      <c r="I14" s="15"/>
      <c r="J14" s="45"/>
    </row>
    <row r="15" spans="1:13" x14ac:dyDescent="0.3">
      <c r="A15" s="12" t="s">
        <v>41</v>
      </c>
      <c r="B15" s="15"/>
      <c r="C15" s="38"/>
      <c r="D15" s="4"/>
      <c r="E15" s="10"/>
      <c r="F15" s="7"/>
      <c r="G15" s="3"/>
      <c r="H15" s="33"/>
      <c r="I15" s="15"/>
      <c r="J15" s="45"/>
    </row>
    <row r="16" spans="1:13" x14ac:dyDescent="0.3">
      <c r="A16" s="12" t="s">
        <v>7</v>
      </c>
      <c r="B16" s="15"/>
      <c r="C16" s="38"/>
      <c r="D16" s="4"/>
      <c r="E16" s="10"/>
      <c r="F16" s="7"/>
      <c r="G16" s="3"/>
      <c r="H16" s="33"/>
      <c r="I16" s="15"/>
      <c r="J16" s="45"/>
    </row>
    <row r="17" spans="1:13" x14ac:dyDescent="0.3">
      <c r="A17" s="12" t="s">
        <v>42</v>
      </c>
      <c r="B17" s="15"/>
      <c r="C17" s="38"/>
      <c r="D17" s="4"/>
      <c r="E17" s="10"/>
      <c r="F17" s="7"/>
      <c r="G17" s="3"/>
      <c r="H17" s="33"/>
      <c r="I17" s="15"/>
      <c r="J17" s="45"/>
    </row>
    <row r="18" spans="1:13" x14ac:dyDescent="0.3">
      <c r="A18" s="12" t="s">
        <v>8</v>
      </c>
      <c r="B18" s="15"/>
      <c r="C18" s="38"/>
      <c r="D18" s="4"/>
      <c r="E18" s="10"/>
      <c r="F18" s="7"/>
      <c r="G18" s="3"/>
      <c r="H18" s="33"/>
      <c r="I18" s="15"/>
      <c r="J18" s="45"/>
    </row>
    <row r="19" spans="1:13" x14ac:dyDescent="0.3">
      <c r="A19" s="12" t="s">
        <v>9</v>
      </c>
      <c r="B19" s="15"/>
      <c r="C19" s="38"/>
      <c r="D19" s="4"/>
      <c r="E19" s="10"/>
      <c r="F19" s="7"/>
      <c r="G19" s="3"/>
      <c r="H19" s="33"/>
      <c r="I19" s="15"/>
      <c r="J19" s="45"/>
    </row>
    <row r="20" spans="1:13" x14ac:dyDescent="0.3">
      <c r="A20" s="12" t="s">
        <v>43</v>
      </c>
      <c r="B20" s="15"/>
      <c r="C20" s="38"/>
      <c r="D20" s="4"/>
      <c r="E20" s="10"/>
      <c r="F20" s="7"/>
      <c r="G20" s="3"/>
      <c r="H20" s="33"/>
      <c r="I20" s="15"/>
      <c r="J20" s="45"/>
    </row>
    <row r="21" spans="1:13" x14ac:dyDescent="0.3">
      <c r="A21" s="12" t="s">
        <v>44</v>
      </c>
      <c r="B21" s="15"/>
      <c r="C21" s="38"/>
      <c r="D21" s="4"/>
      <c r="E21" s="10"/>
      <c r="F21" s="7"/>
      <c r="G21" s="3"/>
      <c r="H21" s="33"/>
      <c r="I21" s="15"/>
      <c r="J21" s="45"/>
    </row>
    <row r="22" spans="1:13" x14ac:dyDescent="0.3">
      <c r="A22" s="12" t="s">
        <v>10</v>
      </c>
      <c r="B22" s="15"/>
      <c r="C22" s="38"/>
      <c r="D22" s="4"/>
      <c r="E22" s="10"/>
      <c r="F22" s="7"/>
      <c r="G22" s="3"/>
      <c r="H22" s="33"/>
      <c r="I22" s="15"/>
      <c r="J22" s="45"/>
    </row>
    <row r="23" spans="1:13" x14ac:dyDescent="0.3">
      <c r="A23" s="11" t="s">
        <v>11</v>
      </c>
      <c r="B23" s="13"/>
      <c r="C23" s="36"/>
      <c r="D23" s="5"/>
      <c r="E23" s="8"/>
      <c r="F23" s="6"/>
      <c r="G23" s="5"/>
      <c r="H23" s="30"/>
      <c r="I23" s="13"/>
      <c r="J23" s="44"/>
    </row>
    <row r="24" spans="1:13" x14ac:dyDescent="0.3">
      <c r="A24" s="12" t="s">
        <v>12</v>
      </c>
      <c r="B24" s="15"/>
      <c r="C24" s="38"/>
      <c r="D24" s="4"/>
      <c r="E24" s="10"/>
      <c r="F24" s="7"/>
      <c r="G24" s="3"/>
      <c r="H24" s="33"/>
      <c r="I24" s="15"/>
      <c r="J24" s="45"/>
    </row>
    <row r="25" spans="1:13" x14ac:dyDescent="0.3">
      <c r="A25" s="12" t="s">
        <v>13</v>
      </c>
      <c r="B25" s="15"/>
      <c r="C25" s="38"/>
      <c r="D25" s="4"/>
      <c r="E25" s="10"/>
      <c r="F25" s="7"/>
      <c r="G25" s="3"/>
      <c r="H25" s="33"/>
      <c r="I25" s="15"/>
      <c r="J25" s="45"/>
    </row>
    <row r="26" spans="1:13" x14ac:dyDescent="0.3">
      <c r="A26" s="12" t="s">
        <v>45</v>
      </c>
      <c r="B26" s="15"/>
      <c r="C26" s="38"/>
      <c r="D26" s="4"/>
      <c r="E26" s="10"/>
      <c r="F26" s="7"/>
      <c r="G26" s="3"/>
      <c r="H26" s="33"/>
      <c r="I26" s="15"/>
      <c r="J26" s="45"/>
    </row>
    <row r="27" spans="1:13" x14ac:dyDescent="0.3">
      <c r="A27" s="12" t="s">
        <v>14</v>
      </c>
      <c r="B27" s="15"/>
      <c r="C27" s="38"/>
      <c r="D27" s="4"/>
      <c r="E27" s="10"/>
      <c r="F27" s="7"/>
      <c r="G27" s="3"/>
      <c r="H27" s="33"/>
      <c r="I27" s="15"/>
      <c r="J27" s="45"/>
    </row>
    <row r="28" spans="1:13" x14ac:dyDescent="0.3">
      <c r="A28" s="12" t="s">
        <v>15</v>
      </c>
      <c r="B28" s="15"/>
      <c r="C28" s="38"/>
      <c r="D28" s="4"/>
      <c r="E28" s="10"/>
      <c r="F28" s="7"/>
      <c r="G28" s="3"/>
      <c r="H28" s="33"/>
      <c r="I28" s="15"/>
      <c r="J28" s="45"/>
    </row>
    <row r="29" spans="1:13" x14ac:dyDescent="0.3">
      <c r="A29" s="12" t="s">
        <v>46</v>
      </c>
      <c r="B29" s="15"/>
      <c r="C29" s="38"/>
      <c r="D29" s="4"/>
      <c r="E29" s="10"/>
      <c r="F29" s="7"/>
      <c r="G29" s="3"/>
      <c r="H29" s="33"/>
      <c r="I29" s="15"/>
      <c r="J29" s="45"/>
    </row>
    <row r="30" spans="1:13" x14ac:dyDescent="0.3">
      <c r="A30" s="12" t="s">
        <v>16</v>
      </c>
      <c r="B30" s="15"/>
      <c r="C30" s="38"/>
      <c r="D30" s="4"/>
      <c r="E30" s="10"/>
      <c r="F30" s="7"/>
      <c r="G30" s="3"/>
      <c r="H30" s="33"/>
      <c r="I30" s="15"/>
      <c r="J30" s="45"/>
    </row>
    <row r="31" spans="1:13" x14ac:dyDescent="0.3">
      <c r="A31" s="12" t="s">
        <v>17</v>
      </c>
      <c r="B31" s="15"/>
      <c r="C31" s="38"/>
      <c r="D31" s="4"/>
      <c r="E31" s="10"/>
      <c r="F31" s="7"/>
      <c r="G31" s="3"/>
      <c r="H31" s="33"/>
      <c r="I31" s="15"/>
      <c r="J31" s="45"/>
    </row>
    <row r="32" spans="1:13" x14ac:dyDescent="0.3">
      <c r="A32" s="11" t="s">
        <v>18</v>
      </c>
      <c r="B32" s="13"/>
      <c r="C32" s="36"/>
      <c r="D32" s="5"/>
      <c r="E32" s="8"/>
      <c r="F32" s="6"/>
      <c r="G32" s="5"/>
      <c r="H32" s="30"/>
      <c r="I32" s="13"/>
      <c r="J32" s="44"/>
      <c r="M32" s="29"/>
    </row>
    <row r="33" spans="1:13" x14ac:dyDescent="0.3">
      <c r="A33" s="12" t="s">
        <v>47</v>
      </c>
      <c r="B33" s="15"/>
      <c r="C33" s="38"/>
      <c r="D33" s="4"/>
      <c r="E33" s="10"/>
      <c r="F33" s="7"/>
      <c r="G33" s="3"/>
      <c r="H33" s="33"/>
      <c r="I33" s="15"/>
      <c r="J33" s="45"/>
      <c r="M33" s="29"/>
    </row>
    <row r="34" spans="1:13" x14ac:dyDescent="0.3">
      <c r="A34" s="12" t="s">
        <v>48</v>
      </c>
      <c r="B34" s="15"/>
      <c r="C34" s="38"/>
      <c r="D34" s="4"/>
      <c r="E34" s="10"/>
      <c r="F34" s="7"/>
      <c r="G34" s="3"/>
      <c r="H34" s="33"/>
      <c r="I34" s="15"/>
      <c r="J34" s="45"/>
      <c r="M34" s="29"/>
    </row>
    <row r="35" spans="1:13" x14ac:dyDescent="0.3">
      <c r="A35" s="12" t="s">
        <v>49</v>
      </c>
      <c r="B35" s="15"/>
      <c r="C35" s="38"/>
      <c r="D35" s="4"/>
      <c r="E35" s="10"/>
      <c r="F35" s="7"/>
      <c r="G35" s="3"/>
      <c r="H35" s="33"/>
      <c r="I35" s="15"/>
      <c r="J35" s="45"/>
      <c r="M35" s="29"/>
    </row>
    <row r="36" spans="1:13" x14ac:dyDescent="0.3">
      <c r="A36" s="12" t="s">
        <v>19</v>
      </c>
      <c r="B36" s="15"/>
      <c r="C36" s="38"/>
      <c r="D36" s="4"/>
      <c r="E36" s="10"/>
      <c r="F36" s="7"/>
      <c r="G36" s="3"/>
      <c r="H36" s="33"/>
      <c r="I36" s="15"/>
      <c r="J36" s="45"/>
      <c r="M36" s="29"/>
    </row>
    <row r="37" spans="1:13" x14ac:dyDescent="0.3">
      <c r="A37" s="11" t="s">
        <v>32</v>
      </c>
      <c r="B37" s="13"/>
      <c r="C37" s="36"/>
      <c r="D37" s="5"/>
      <c r="E37" s="8"/>
      <c r="F37" s="6"/>
      <c r="G37" s="5"/>
      <c r="H37" s="30"/>
      <c r="I37" s="13"/>
      <c r="J37" s="44"/>
      <c r="M37" s="29"/>
    </row>
    <row r="38" spans="1:13" x14ac:dyDescent="0.3">
      <c r="A38" s="12" t="s">
        <v>25</v>
      </c>
      <c r="B38" s="15"/>
      <c r="C38" s="39"/>
      <c r="D38" s="3"/>
      <c r="E38" s="9"/>
      <c r="F38" s="7"/>
      <c r="G38" s="3"/>
      <c r="H38" s="33"/>
      <c r="I38" s="14"/>
      <c r="J38" s="45"/>
      <c r="M38" s="29"/>
    </row>
    <row r="39" spans="1:13" x14ac:dyDescent="0.3">
      <c r="A39" s="12" t="s">
        <v>26</v>
      </c>
      <c r="B39" s="15"/>
      <c r="C39" s="39"/>
      <c r="D39" s="3"/>
      <c r="E39" s="9"/>
      <c r="F39" s="7"/>
      <c r="G39" s="3"/>
      <c r="H39" s="33"/>
      <c r="I39" s="14"/>
      <c r="J39" s="45"/>
      <c r="M39" s="29"/>
    </row>
    <row r="40" spans="1:13" x14ac:dyDescent="0.3">
      <c r="A40" s="12" t="s">
        <v>27</v>
      </c>
      <c r="B40" s="15"/>
      <c r="C40" s="39"/>
      <c r="D40" s="3"/>
      <c r="E40" s="9"/>
      <c r="F40" s="7"/>
      <c r="G40" s="3"/>
      <c r="H40" s="33"/>
      <c r="I40" s="14"/>
      <c r="J40" s="45"/>
      <c r="M40" s="29"/>
    </row>
    <row r="41" spans="1:13" x14ac:dyDescent="0.3">
      <c r="A41" s="12" t="s">
        <v>28</v>
      </c>
      <c r="B41" s="15"/>
      <c r="C41" s="39"/>
      <c r="D41" s="3"/>
      <c r="E41" s="9"/>
      <c r="F41" s="7"/>
      <c r="G41" s="3"/>
      <c r="H41" s="33"/>
      <c r="I41" s="14"/>
      <c r="J41" s="45"/>
      <c r="M41" s="29"/>
    </row>
    <row r="42" spans="1:13" x14ac:dyDescent="0.3">
      <c r="A42" s="12" t="s">
        <v>29</v>
      </c>
      <c r="B42" s="15"/>
      <c r="C42" s="39"/>
      <c r="D42" s="3"/>
      <c r="E42" s="9"/>
      <c r="F42" s="7"/>
      <c r="G42" s="3"/>
      <c r="H42" s="33"/>
      <c r="I42" s="14"/>
      <c r="J42" s="45"/>
      <c r="M42" s="29"/>
    </row>
    <row r="43" spans="1:13" x14ac:dyDescent="0.3">
      <c r="A43" s="12" t="s">
        <v>30</v>
      </c>
      <c r="B43" s="15"/>
      <c r="C43" s="39"/>
      <c r="D43" s="3"/>
      <c r="E43" s="9"/>
      <c r="F43" s="7"/>
      <c r="G43" s="3"/>
      <c r="H43" s="33"/>
      <c r="I43" s="14"/>
      <c r="J43" s="45"/>
      <c r="M43" s="29"/>
    </row>
    <row r="44" spans="1:13" ht="14.5" thickBot="1" x14ac:dyDescent="0.35">
      <c r="A44" s="24" t="s">
        <v>31</v>
      </c>
      <c r="B44" s="20"/>
      <c r="C44" s="40"/>
      <c r="D44" s="21"/>
      <c r="E44" s="22"/>
      <c r="F44" s="31"/>
      <c r="G44" s="21"/>
      <c r="H44" s="34"/>
      <c r="I44" s="23"/>
      <c r="J44" s="46"/>
      <c r="M44" s="29"/>
    </row>
  </sheetData>
  <mergeCells count="13">
    <mergeCell ref="B1:I1"/>
    <mergeCell ref="A2:A5"/>
    <mergeCell ref="B2:B5"/>
    <mergeCell ref="C2:E2"/>
    <mergeCell ref="F2:H2"/>
    <mergeCell ref="I2:I5"/>
    <mergeCell ref="J2:J5"/>
    <mergeCell ref="C3:C5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view="pageBreakPreview" topLeftCell="A4" zoomScale="55" zoomScaleNormal="70" zoomScaleSheetLayoutView="55" workbookViewId="0">
      <selection activeCell="H28" sqref="H28"/>
    </sheetView>
  </sheetViews>
  <sheetFormatPr defaultColWidth="9.1796875" defaultRowHeight="14" x14ac:dyDescent="0.3"/>
  <cols>
    <col min="1" max="1" width="43.1796875" style="1" customWidth="1"/>
    <col min="2" max="7" width="16.7265625" style="1" customWidth="1"/>
    <col min="8" max="8" width="16.7265625" style="35" customWidth="1"/>
    <col min="9" max="9" width="16.7265625" style="1" customWidth="1"/>
    <col min="10" max="16384" width="9.1796875" style="1"/>
  </cols>
  <sheetData>
    <row r="1" spans="1:11" ht="14.5" thickBot="1" x14ac:dyDescent="0.35">
      <c r="B1" s="185" t="s">
        <v>33</v>
      </c>
      <c r="C1" s="159"/>
      <c r="D1" s="159"/>
      <c r="E1" s="159"/>
      <c r="F1" s="159"/>
      <c r="G1" s="159"/>
      <c r="H1" s="159"/>
      <c r="I1" s="159"/>
    </row>
    <row r="2" spans="1:11" ht="21.75" customHeight="1" thickBot="1" x14ac:dyDescent="0.35">
      <c r="A2" s="160"/>
      <c r="B2" s="186" t="s">
        <v>21</v>
      </c>
      <c r="C2" s="188" t="s">
        <v>50</v>
      </c>
      <c r="D2" s="189"/>
      <c r="E2" s="189"/>
      <c r="F2" s="190" t="s">
        <v>37</v>
      </c>
      <c r="G2" s="164"/>
      <c r="H2" s="178"/>
      <c r="I2" s="162" t="s">
        <v>20</v>
      </c>
    </row>
    <row r="3" spans="1:11" ht="23.25" customHeight="1" x14ac:dyDescent="0.3">
      <c r="A3" s="161"/>
      <c r="B3" s="187"/>
      <c r="C3" s="190" t="s">
        <v>22</v>
      </c>
      <c r="D3" s="164" t="s">
        <v>23</v>
      </c>
      <c r="E3" s="178" t="s">
        <v>35</v>
      </c>
      <c r="F3" s="181" t="s">
        <v>38</v>
      </c>
      <c r="G3" s="165" t="s">
        <v>36</v>
      </c>
      <c r="H3" s="183" t="s">
        <v>39</v>
      </c>
      <c r="I3" s="163"/>
    </row>
    <row r="4" spans="1:11" ht="23.25" customHeight="1" x14ac:dyDescent="0.3">
      <c r="A4" s="161"/>
      <c r="B4" s="187"/>
      <c r="C4" s="191"/>
      <c r="D4" s="165"/>
      <c r="E4" s="179"/>
      <c r="F4" s="181"/>
      <c r="G4" s="165"/>
      <c r="H4" s="183"/>
      <c r="I4" s="163"/>
    </row>
    <row r="5" spans="1:11" ht="33.75" customHeight="1" thickBot="1" x14ac:dyDescent="0.35">
      <c r="A5" s="161"/>
      <c r="B5" s="187"/>
      <c r="C5" s="192"/>
      <c r="D5" s="166"/>
      <c r="E5" s="180"/>
      <c r="F5" s="182"/>
      <c r="G5" s="166"/>
      <c r="H5" s="184"/>
      <c r="I5" s="163"/>
    </row>
    <row r="6" spans="1:11" ht="21" customHeight="1" thickBot="1" x14ac:dyDescent="0.35">
      <c r="A6" s="42" t="s">
        <v>24</v>
      </c>
      <c r="B6" s="27"/>
      <c r="C6" s="28"/>
      <c r="D6" s="28"/>
      <c r="E6" s="28"/>
      <c r="F6" s="28"/>
      <c r="G6" s="28"/>
      <c r="H6" s="43"/>
      <c r="I6" s="27"/>
      <c r="K6" s="29"/>
    </row>
    <row r="7" spans="1:11" x14ac:dyDescent="0.3">
      <c r="A7" s="12" t="s">
        <v>6</v>
      </c>
      <c r="B7" s="15">
        <v>49448</v>
      </c>
      <c r="C7" s="38">
        <v>3710</v>
      </c>
      <c r="D7" s="4">
        <v>6160</v>
      </c>
      <c r="E7" s="10">
        <f>C7-D7</f>
        <v>-2450</v>
      </c>
      <c r="F7" s="7">
        <v>2389</v>
      </c>
      <c r="G7" s="3">
        <v>2798</v>
      </c>
      <c r="H7" s="33">
        <f>F7-G7</f>
        <v>-409</v>
      </c>
      <c r="I7" s="15">
        <f>B7+E7+H7</f>
        <v>46589</v>
      </c>
      <c r="J7" s="52">
        <v>46589</v>
      </c>
    </row>
    <row r="8" spans="1:11" x14ac:dyDescent="0.3">
      <c r="A8" s="12" t="s">
        <v>12</v>
      </c>
      <c r="B8" s="15">
        <v>35065</v>
      </c>
      <c r="C8" s="38">
        <v>4749</v>
      </c>
      <c r="D8" s="4">
        <v>5389</v>
      </c>
      <c r="E8" s="10">
        <f t="shared" ref="E8:E31" si="0">C8-D8</f>
        <v>-640</v>
      </c>
      <c r="F8" s="7">
        <v>1528</v>
      </c>
      <c r="G8" s="3">
        <v>1599</v>
      </c>
      <c r="H8" s="33">
        <f t="shared" ref="H8:H38" si="1">F8-G8</f>
        <v>-71</v>
      </c>
      <c r="I8" s="15">
        <f t="shared" ref="I8:I39" si="2">B8+E8+H8</f>
        <v>34354</v>
      </c>
      <c r="J8" s="52">
        <v>34354</v>
      </c>
    </row>
    <row r="9" spans="1:11" x14ac:dyDescent="0.3">
      <c r="A9" s="12" t="s">
        <v>1</v>
      </c>
      <c r="B9" s="14">
        <v>31477</v>
      </c>
      <c r="C9" s="37">
        <v>4458</v>
      </c>
      <c r="D9" s="3">
        <v>4759</v>
      </c>
      <c r="E9" s="10">
        <f t="shared" si="0"/>
        <v>-301</v>
      </c>
      <c r="F9" s="7">
        <v>1405</v>
      </c>
      <c r="G9" s="3">
        <v>1823</v>
      </c>
      <c r="H9" s="33">
        <f t="shared" si="1"/>
        <v>-418</v>
      </c>
      <c r="I9" s="15">
        <f t="shared" si="2"/>
        <v>30758</v>
      </c>
      <c r="J9" s="52">
        <v>30758</v>
      </c>
      <c r="K9" s="29"/>
    </row>
    <row r="10" spans="1:11" x14ac:dyDescent="0.3">
      <c r="A10" s="12" t="s">
        <v>2</v>
      </c>
      <c r="B10" s="14">
        <v>25558</v>
      </c>
      <c r="C10" s="37">
        <v>2659</v>
      </c>
      <c r="D10" s="3">
        <v>3397</v>
      </c>
      <c r="E10" s="10">
        <f t="shared" si="0"/>
        <v>-738</v>
      </c>
      <c r="F10" s="7">
        <v>1274</v>
      </c>
      <c r="G10" s="3">
        <v>1202</v>
      </c>
      <c r="H10" s="33">
        <f t="shared" si="1"/>
        <v>72</v>
      </c>
      <c r="I10" s="15">
        <f t="shared" si="2"/>
        <v>24892</v>
      </c>
      <c r="J10" s="52">
        <v>24892</v>
      </c>
    </row>
    <row r="11" spans="1:11" x14ac:dyDescent="0.3">
      <c r="A11" s="12" t="s">
        <v>41</v>
      </c>
      <c r="B11" s="15">
        <v>60155</v>
      </c>
      <c r="C11" s="38">
        <v>5430</v>
      </c>
      <c r="D11" s="4">
        <v>7143</v>
      </c>
      <c r="E11" s="10">
        <f t="shared" si="0"/>
        <v>-1713</v>
      </c>
      <c r="F11" s="7">
        <v>3414</v>
      </c>
      <c r="G11" s="3">
        <v>3233</v>
      </c>
      <c r="H11" s="33">
        <f t="shared" si="1"/>
        <v>181</v>
      </c>
      <c r="I11" s="15">
        <f t="shared" si="2"/>
        <v>58623</v>
      </c>
      <c r="J11" s="52">
        <v>58623</v>
      </c>
    </row>
    <row r="12" spans="1:11" x14ac:dyDescent="0.3">
      <c r="A12" s="12" t="s">
        <v>7</v>
      </c>
      <c r="B12" s="15">
        <v>116414</v>
      </c>
      <c r="C12" s="38">
        <v>8782</v>
      </c>
      <c r="D12" s="4">
        <v>10579</v>
      </c>
      <c r="E12" s="10">
        <f t="shared" si="0"/>
        <v>-1797</v>
      </c>
      <c r="F12" s="7">
        <v>6018</v>
      </c>
      <c r="G12" s="3">
        <v>5145</v>
      </c>
      <c r="H12" s="33">
        <f t="shared" si="1"/>
        <v>873</v>
      </c>
      <c r="I12" s="15">
        <f>B12+E12+H12</f>
        <v>115490</v>
      </c>
      <c r="J12" s="52">
        <v>115490</v>
      </c>
    </row>
    <row r="13" spans="1:11" x14ac:dyDescent="0.3">
      <c r="A13" s="12" t="s">
        <v>47</v>
      </c>
      <c r="B13" s="15">
        <v>100978</v>
      </c>
      <c r="C13" s="38">
        <v>10586</v>
      </c>
      <c r="D13" s="4">
        <v>12020</v>
      </c>
      <c r="E13" s="10">
        <f t="shared" si="0"/>
        <v>-1434</v>
      </c>
      <c r="F13" s="7">
        <v>4401</v>
      </c>
      <c r="G13" s="3">
        <v>4397</v>
      </c>
      <c r="H13" s="33">
        <f t="shared" si="1"/>
        <v>4</v>
      </c>
      <c r="I13" s="15">
        <f t="shared" si="2"/>
        <v>99548</v>
      </c>
      <c r="J13" s="52">
        <v>99548</v>
      </c>
      <c r="K13" s="29"/>
    </row>
    <row r="14" spans="1:11" x14ac:dyDescent="0.3">
      <c r="A14" s="12" t="s">
        <v>13</v>
      </c>
      <c r="B14" s="15">
        <v>37115</v>
      </c>
      <c r="C14" s="38">
        <v>5337</v>
      </c>
      <c r="D14" s="4">
        <v>4585</v>
      </c>
      <c r="E14" s="10">
        <f t="shared" si="0"/>
        <v>752</v>
      </c>
      <c r="F14" s="7">
        <v>1885</v>
      </c>
      <c r="G14" s="3">
        <v>1955</v>
      </c>
      <c r="H14" s="33">
        <f t="shared" si="1"/>
        <v>-70</v>
      </c>
      <c r="I14" s="15">
        <f t="shared" si="2"/>
        <v>37797</v>
      </c>
      <c r="J14" s="52">
        <v>37797</v>
      </c>
    </row>
    <row r="15" spans="1:11" x14ac:dyDescent="0.3">
      <c r="A15" s="12" t="s">
        <v>45</v>
      </c>
      <c r="B15" s="15">
        <v>100393</v>
      </c>
      <c r="C15" s="38">
        <v>11908</v>
      </c>
      <c r="D15" s="4">
        <v>11878</v>
      </c>
      <c r="E15" s="10">
        <f t="shared" si="0"/>
        <v>30</v>
      </c>
      <c r="F15" s="7">
        <v>4194</v>
      </c>
      <c r="G15" s="3">
        <v>5337</v>
      </c>
      <c r="H15" s="33">
        <f t="shared" si="1"/>
        <v>-1143</v>
      </c>
      <c r="I15" s="15">
        <f t="shared" si="2"/>
        <v>99280</v>
      </c>
      <c r="J15" s="52">
        <v>99280</v>
      </c>
    </row>
    <row r="16" spans="1:11" x14ac:dyDescent="0.3">
      <c r="A16" s="12" t="s">
        <v>42</v>
      </c>
      <c r="B16" s="15">
        <v>60197</v>
      </c>
      <c r="C16" s="38">
        <v>6583</v>
      </c>
      <c r="D16" s="4">
        <v>7952</v>
      </c>
      <c r="E16" s="10">
        <f t="shared" si="0"/>
        <v>-1369</v>
      </c>
      <c r="F16" s="7">
        <v>2620</v>
      </c>
      <c r="G16" s="3">
        <v>3592</v>
      </c>
      <c r="H16" s="33">
        <f t="shared" si="1"/>
        <v>-972</v>
      </c>
      <c r="I16" s="15">
        <f t="shared" si="2"/>
        <v>57856</v>
      </c>
      <c r="J16" s="52">
        <v>57856</v>
      </c>
    </row>
    <row r="17" spans="1:11" x14ac:dyDescent="0.3">
      <c r="A17" s="12" t="s">
        <v>49</v>
      </c>
      <c r="B17" s="15">
        <v>70971</v>
      </c>
      <c r="C17" s="38">
        <v>9302</v>
      </c>
      <c r="D17" s="4">
        <v>9356</v>
      </c>
      <c r="E17" s="10">
        <f t="shared" si="0"/>
        <v>-54</v>
      </c>
      <c r="F17" s="7">
        <v>3601</v>
      </c>
      <c r="G17" s="3">
        <v>3274</v>
      </c>
      <c r="H17" s="33">
        <f t="shared" si="1"/>
        <v>327</v>
      </c>
      <c r="I17" s="15">
        <f t="shared" si="2"/>
        <v>71244</v>
      </c>
      <c r="J17" s="52">
        <v>71244</v>
      </c>
      <c r="K17" s="29"/>
    </row>
    <row r="18" spans="1:11" x14ac:dyDescent="0.3">
      <c r="A18" s="12" t="s">
        <v>14</v>
      </c>
      <c r="B18" s="15">
        <v>77527</v>
      </c>
      <c r="C18" s="38">
        <v>11517</v>
      </c>
      <c r="D18" s="4">
        <v>11690</v>
      </c>
      <c r="E18" s="10">
        <f t="shared" si="0"/>
        <v>-173</v>
      </c>
      <c r="F18" s="7">
        <v>3610</v>
      </c>
      <c r="G18" s="3">
        <v>4602</v>
      </c>
      <c r="H18" s="33">
        <f t="shared" si="1"/>
        <v>-992</v>
      </c>
      <c r="I18" s="15">
        <f t="shared" si="2"/>
        <v>76362</v>
      </c>
      <c r="J18" s="52">
        <v>76362</v>
      </c>
    </row>
    <row r="19" spans="1:11" x14ac:dyDescent="0.3">
      <c r="A19" s="12" t="s">
        <v>15</v>
      </c>
      <c r="B19" s="15">
        <v>38960</v>
      </c>
      <c r="C19" s="38">
        <v>3512</v>
      </c>
      <c r="D19" s="4">
        <v>4181</v>
      </c>
      <c r="E19" s="10">
        <f t="shared" si="0"/>
        <v>-669</v>
      </c>
      <c r="F19" s="7">
        <v>1635</v>
      </c>
      <c r="G19" s="3">
        <v>2379</v>
      </c>
      <c r="H19" s="33">
        <f t="shared" si="1"/>
        <v>-744</v>
      </c>
      <c r="I19" s="15">
        <f t="shared" si="2"/>
        <v>37547</v>
      </c>
      <c r="J19" s="52">
        <v>37547</v>
      </c>
    </row>
    <row r="20" spans="1:11" x14ac:dyDescent="0.3">
      <c r="A20" s="12" t="s">
        <v>8</v>
      </c>
      <c r="B20" s="15">
        <v>53203</v>
      </c>
      <c r="C20" s="38">
        <v>6802</v>
      </c>
      <c r="D20" s="4">
        <v>6768</v>
      </c>
      <c r="E20" s="10">
        <f t="shared" si="0"/>
        <v>34</v>
      </c>
      <c r="F20" s="7">
        <v>3093</v>
      </c>
      <c r="G20" s="3">
        <v>2069</v>
      </c>
      <c r="H20" s="33">
        <f t="shared" si="1"/>
        <v>1024</v>
      </c>
      <c r="I20" s="15">
        <f t="shared" si="2"/>
        <v>54261</v>
      </c>
      <c r="J20" s="52">
        <v>54261</v>
      </c>
    </row>
    <row r="21" spans="1:11" x14ac:dyDescent="0.3">
      <c r="A21" s="12" t="s">
        <v>3</v>
      </c>
      <c r="B21" s="14">
        <v>40440</v>
      </c>
      <c r="C21" s="37">
        <v>3793</v>
      </c>
      <c r="D21" s="3">
        <v>5008</v>
      </c>
      <c r="E21" s="10">
        <f t="shared" si="0"/>
        <v>-1215</v>
      </c>
      <c r="F21" s="7">
        <v>2131</v>
      </c>
      <c r="G21" s="3">
        <v>1872</v>
      </c>
      <c r="H21" s="33">
        <f t="shared" si="1"/>
        <v>259</v>
      </c>
      <c r="I21" s="15">
        <f t="shared" si="2"/>
        <v>39484</v>
      </c>
      <c r="J21" s="52">
        <v>39484</v>
      </c>
    </row>
    <row r="22" spans="1:11" x14ac:dyDescent="0.3">
      <c r="A22" s="12" t="s">
        <v>48</v>
      </c>
      <c r="B22" s="15">
        <v>141041</v>
      </c>
      <c r="C22" s="38">
        <v>9995</v>
      </c>
      <c r="D22" s="4">
        <v>12020</v>
      </c>
      <c r="E22" s="10">
        <f t="shared" si="0"/>
        <v>-2025</v>
      </c>
      <c r="F22" s="7">
        <v>6664</v>
      </c>
      <c r="G22" s="3">
        <v>6598</v>
      </c>
      <c r="H22" s="33">
        <f t="shared" si="1"/>
        <v>66</v>
      </c>
      <c r="I22" s="15">
        <f t="shared" si="2"/>
        <v>139082</v>
      </c>
      <c r="J22" s="52">
        <v>139082</v>
      </c>
      <c r="K22" s="29"/>
    </row>
    <row r="23" spans="1:11" x14ac:dyDescent="0.3">
      <c r="A23" s="12" t="s">
        <v>40</v>
      </c>
      <c r="B23" s="14">
        <v>65474</v>
      </c>
      <c r="C23" s="37">
        <v>6336</v>
      </c>
      <c r="D23" s="3">
        <v>8715</v>
      </c>
      <c r="E23" s="10">
        <f t="shared" si="0"/>
        <v>-2379</v>
      </c>
      <c r="F23" s="7">
        <v>3941</v>
      </c>
      <c r="G23" s="3">
        <v>2447</v>
      </c>
      <c r="H23" s="33">
        <f t="shared" si="1"/>
        <v>1494</v>
      </c>
      <c r="I23" s="15">
        <f t="shared" si="2"/>
        <v>64589</v>
      </c>
      <c r="J23" s="52">
        <v>64589</v>
      </c>
    </row>
    <row r="24" spans="1:11" x14ac:dyDescent="0.3">
      <c r="A24" s="12" t="s">
        <v>46</v>
      </c>
      <c r="B24" s="15">
        <v>65660</v>
      </c>
      <c r="C24" s="38">
        <v>9002</v>
      </c>
      <c r="D24" s="4">
        <v>8652</v>
      </c>
      <c r="E24" s="10">
        <f t="shared" si="0"/>
        <v>350</v>
      </c>
      <c r="F24" s="7">
        <v>2925</v>
      </c>
      <c r="G24" s="3">
        <v>3528</v>
      </c>
      <c r="H24" s="33">
        <f t="shared" si="1"/>
        <v>-603</v>
      </c>
      <c r="I24" s="15">
        <f t="shared" si="2"/>
        <v>65407</v>
      </c>
      <c r="J24" s="52">
        <v>65407</v>
      </c>
    </row>
    <row r="25" spans="1:11" x14ac:dyDescent="0.3">
      <c r="A25" s="12" t="s">
        <v>9</v>
      </c>
      <c r="B25" s="15">
        <v>26151</v>
      </c>
      <c r="C25" s="38">
        <v>3693</v>
      </c>
      <c r="D25" s="4">
        <v>3245</v>
      </c>
      <c r="E25" s="10">
        <f t="shared" si="0"/>
        <v>448</v>
      </c>
      <c r="F25" s="7">
        <v>1301</v>
      </c>
      <c r="G25" s="3">
        <v>1257</v>
      </c>
      <c r="H25" s="33">
        <f t="shared" si="1"/>
        <v>44</v>
      </c>
      <c r="I25" s="15">
        <f t="shared" si="2"/>
        <v>26643</v>
      </c>
      <c r="J25" s="52">
        <v>26643</v>
      </c>
    </row>
    <row r="26" spans="1:11" x14ac:dyDescent="0.3">
      <c r="A26" s="12" t="s">
        <v>43</v>
      </c>
      <c r="B26" s="15">
        <v>75992</v>
      </c>
      <c r="C26" s="38">
        <v>7791</v>
      </c>
      <c r="D26" s="4">
        <v>9515</v>
      </c>
      <c r="E26" s="10">
        <f t="shared" si="0"/>
        <v>-1724</v>
      </c>
      <c r="F26" s="7">
        <v>3123</v>
      </c>
      <c r="G26" s="3">
        <v>4340</v>
      </c>
      <c r="H26" s="33">
        <f t="shared" si="1"/>
        <v>-1217</v>
      </c>
      <c r="I26" s="15">
        <f t="shared" si="2"/>
        <v>73051</v>
      </c>
      <c r="J26" s="52">
        <v>73051</v>
      </c>
    </row>
    <row r="27" spans="1:11" x14ac:dyDescent="0.3">
      <c r="A27" s="12" t="s">
        <v>19</v>
      </c>
      <c r="B27" s="15">
        <v>108205</v>
      </c>
      <c r="C27" s="38">
        <v>15476</v>
      </c>
      <c r="D27" s="4">
        <v>13759</v>
      </c>
      <c r="E27" s="10">
        <f t="shared" si="0"/>
        <v>1717</v>
      </c>
      <c r="F27" s="7">
        <v>5797</v>
      </c>
      <c r="G27" s="3">
        <v>5129</v>
      </c>
      <c r="H27" s="33">
        <f t="shared" si="1"/>
        <v>668</v>
      </c>
      <c r="I27" s="15">
        <f t="shared" si="2"/>
        <v>110590</v>
      </c>
      <c r="J27" s="52">
        <v>110590</v>
      </c>
      <c r="K27" s="29"/>
    </row>
    <row r="28" spans="1:11" x14ac:dyDescent="0.3">
      <c r="A28" s="12" t="s">
        <v>44</v>
      </c>
      <c r="B28" s="15">
        <v>61784</v>
      </c>
      <c r="C28" s="38">
        <v>7647</v>
      </c>
      <c r="D28" s="4">
        <v>8432</v>
      </c>
      <c r="E28" s="10">
        <f t="shared" si="0"/>
        <v>-785</v>
      </c>
      <c r="F28" s="7">
        <v>3622</v>
      </c>
      <c r="G28" s="3">
        <v>3438</v>
      </c>
      <c r="H28" s="33">
        <f t="shared" si="1"/>
        <v>184</v>
      </c>
      <c r="I28" s="15">
        <f t="shared" si="2"/>
        <v>61183</v>
      </c>
      <c r="J28" s="52">
        <v>61183</v>
      </c>
    </row>
    <row r="29" spans="1:11" x14ac:dyDescent="0.3">
      <c r="A29" s="12" t="s">
        <v>10</v>
      </c>
      <c r="B29" s="15">
        <v>21740</v>
      </c>
      <c r="C29" s="38">
        <v>2459</v>
      </c>
      <c r="D29" s="4">
        <v>3179</v>
      </c>
      <c r="E29" s="10">
        <f t="shared" si="0"/>
        <v>-720</v>
      </c>
      <c r="F29" s="7">
        <v>1220</v>
      </c>
      <c r="G29" s="3">
        <v>903</v>
      </c>
      <c r="H29" s="33">
        <f t="shared" si="1"/>
        <v>317</v>
      </c>
      <c r="I29" s="15">
        <f t="shared" si="2"/>
        <v>21337</v>
      </c>
      <c r="J29" s="52">
        <v>21337</v>
      </c>
    </row>
    <row r="30" spans="1:11" x14ac:dyDescent="0.3">
      <c r="A30" s="12" t="s">
        <v>16</v>
      </c>
      <c r="B30" s="15">
        <v>33711</v>
      </c>
      <c r="C30" s="38">
        <v>2323</v>
      </c>
      <c r="D30" s="4">
        <v>4065</v>
      </c>
      <c r="E30" s="10">
        <f t="shared" si="0"/>
        <v>-1742</v>
      </c>
      <c r="F30" s="7">
        <v>1666</v>
      </c>
      <c r="G30" s="3">
        <v>1817</v>
      </c>
      <c r="H30" s="33">
        <f t="shared" si="1"/>
        <v>-151</v>
      </c>
      <c r="I30" s="15">
        <f t="shared" si="2"/>
        <v>31818</v>
      </c>
      <c r="J30" s="52">
        <v>31818</v>
      </c>
    </row>
    <row r="31" spans="1:11" x14ac:dyDescent="0.3">
      <c r="A31" s="12" t="s">
        <v>4</v>
      </c>
      <c r="B31" s="14">
        <v>24434</v>
      </c>
      <c r="C31" s="37">
        <v>1968</v>
      </c>
      <c r="D31" s="3">
        <v>2943</v>
      </c>
      <c r="E31" s="10">
        <f t="shared" si="0"/>
        <v>-975</v>
      </c>
      <c r="F31" s="7">
        <v>1327</v>
      </c>
      <c r="G31" s="3">
        <v>1264</v>
      </c>
      <c r="H31" s="33">
        <f t="shared" si="1"/>
        <v>63</v>
      </c>
      <c r="I31" s="15">
        <f t="shared" si="2"/>
        <v>23522</v>
      </c>
      <c r="J31" s="52">
        <v>23522</v>
      </c>
    </row>
    <row r="32" spans="1:11" x14ac:dyDescent="0.3">
      <c r="A32" s="12" t="s">
        <v>17</v>
      </c>
      <c r="B32" s="15">
        <v>132340</v>
      </c>
      <c r="C32" s="38">
        <v>24409</v>
      </c>
      <c r="D32" s="4">
        <v>14702</v>
      </c>
      <c r="E32" s="10">
        <f t="shared" ref="E32:E37" si="3">C32-D32</f>
        <v>9707</v>
      </c>
      <c r="F32" s="7">
        <v>7476</v>
      </c>
      <c r="G32" s="3">
        <v>5345</v>
      </c>
      <c r="H32" s="33">
        <f t="shared" si="1"/>
        <v>2131</v>
      </c>
      <c r="I32" s="15">
        <f t="shared" si="2"/>
        <v>144178</v>
      </c>
      <c r="J32" s="52">
        <v>144178</v>
      </c>
    </row>
    <row r="33" spans="1:11" x14ac:dyDescent="0.3">
      <c r="A33" s="12" t="s">
        <v>25</v>
      </c>
      <c r="B33" s="15">
        <v>420015</v>
      </c>
      <c r="C33" s="38">
        <v>56317</v>
      </c>
      <c r="D33" s="3">
        <v>50646</v>
      </c>
      <c r="E33" s="10">
        <f t="shared" si="3"/>
        <v>5671</v>
      </c>
      <c r="F33" s="7">
        <v>24250</v>
      </c>
      <c r="G33" s="3">
        <v>15812</v>
      </c>
      <c r="H33" s="33">
        <f t="shared" si="1"/>
        <v>8438</v>
      </c>
      <c r="I33" s="15">
        <f t="shared" si="2"/>
        <v>434124</v>
      </c>
      <c r="J33" s="52">
        <v>434124</v>
      </c>
      <c r="K33" s="29"/>
    </row>
    <row r="34" spans="1:11" x14ac:dyDescent="0.3">
      <c r="A34" s="12" t="s">
        <v>26</v>
      </c>
      <c r="B34" s="15">
        <v>103093</v>
      </c>
      <c r="C34" s="38">
        <v>15157</v>
      </c>
      <c r="D34" s="3">
        <v>11342</v>
      </c>
      <c r="E34" s="10">
        <f t="shared" si="3"/>
        <v>3815</v>
      </c>
      <c r="F34" s="7">
        <v>6360</v>
      </c>
      <c r="G34" s="3">
        <v>4589</v>
      </c>
      <c r="H34" s="33">
        <f t="shared" si="1"/>
        <v>1771</v>
      </c>
      <c r="I34" s="15">
        <f t="shared" si="2"/>
        <v>108679</v>
      </c>
      <c r="J34" s="52">
        <v>108679</v>
      </c>
      <c r="K34" s="29"/>
    </row>
    <row r="35" spans="1:11" x14ac:dyDescent="0.3">
      <c r="A35" s="12" t="s">
        <v>27</v>
      </c>
      <c r="B35" s="15">
        <v>52509</v>
      </c>
      <c r="C35" s="38">
        <v>5852</v>
      </c>
      <c r="D35" s="3">
        <v>6017</v>
      </c>
      <c r="E35" s="10">
        <f t="shared" si="3"/>
        <v>-165</v>
      </c>
      <c r="F35" s="7">
        <v>2802</v>
      </c>
      <c r="G35" s="3">
        <v>2732</v>
      </c>
      <c r="H35" s="33">
        <f t="shared" si="1"/>
        <v>70</v>
      </c>
      <c r="I35" s="15">
        <f t="shared" si="2"/>
        <v>52414</v>
      </c>
      <c r="J35" s="54">
        <v>52414</v>
      </c>
      <c r="K35" s="29"/>
    </row>
    <row r="36" spans="1:11" x14ac:dyDescent="0.3">
      <c r="A36" s="12" t="s">
        <v>28</v>
      </c>
      <c r="B36" s="15">
        <v>136761</v>
      </c>
      <c r="C36" s="38">
        <v>14102</v>
      </c>
      <c r="D36" s="3">
        <v>15001</v>
      </c>
      <c r="E36" s="10">
        <f t="shared" si="3"/>
        <v>-899</v>
      </c>
      <c r="F36" s="7">
        <v>5810</v>
      </c>
      <c r="G36" s="3">
        <v>5286</v>
      </c>
      <c r="H36" s="33">
        <f t="shared" si="1"/>
        <v>524</v>
      </c>
      <c r="I36" s="15">
        <f t="shared" si="2"/>
        <v>136386</v>
      </c>
      <c r="J36" s="52">
        <v>136386</v>
      </c>
      <c r="K36" s="29"/>
    </row>
    <row r="37" spans="1:11" x14ac:dyDescent="0.3">
      <c r="A37" s="12" t="s">
        <v>29</v>
      </c>
      <c r="B37" s="15">
        <v>24919</v>
      </c>
      <c r="C37" s="38">
        <v>2774</v>
      </c>
      <c r="D37" s="3">
        <v>2926</v>
      </c>
      <c r="E37" s="10">
        <f t="shared" si="3"/>
        <v>-152</v>
      </c>
      <c r="F37" s="7">
        <v>1237</v>
      </c>
      <c r="G37" s="3">
        <v>1349</v>
      </c>
      <c r="H37" s="33">
        <f t="shared" si="1"/>
        <v>-112</v>
      </c>
      <c r="I37" s="15">
        <f t="shared" si="2"/>
        <v>24655</v>
      </c>
      <c r="J37" s="52">
        <v>24655</v>
      </c>
      <c r="K37" s="29"/>
    </row>
    <row r="38" spans="1:11" x14ac:dyDescent="0.3">
      <c r="A38" s="12" t="s">
        <v>30</v>
      </c>
      <c r="B38" s="15">
        <v>117638</v>
      </c>
      <c r="C38" s="38">
        <v>13977</v>
      </c>
      <c r="D38" s="3">
        <v>14005</v>
      </c>
      <c r="E38" s="10">
        <f t="shared" ref="E38" si="4">C38-D38</f>
        <v>-28</v>
      </c>
      <c r="F38" s="7">
        <v>6014</v>
      </c>
      <c r="G38" s="3">
        <v>6178</v>
      </c>
      <c r="H38" s="33">
        <f t="shared" si="1"/>
        <v>-164</v>
      </c>
      <c r="I38" s="15">
        <f t="shared" si="2"/>
        <v>117446</v>
      </c>
      <c r="J38" s="52">
        <v>117446</v>
      </c>
      <c r="K38" s="29"/>
    </row>
    <row r="39" spans="1:11" ht="14.5" thickBot="1" x14ac:dyDescent="0.35">
      <c r="A39" s="24" t="s">
        <v>31</v>
      </c>
      <c r="B39" s="20">
        <v>214123</v>
      </c>
      <c r="C39" s="60">
        <v>21742</v>
      </c>
      <c r="D39" s="21">
        <v>22861</v>
      </c>
      <c r="E39" s="10">
        <f>C39-D39</f>
        <v>-1119</v>
      </c>
      <c r="F39" s="31">
        <v>9459</v>
      </c>
      <c r="G39" s="21">
        <v>8692</v>
      </c>
      <c r="H39" s="21">
        <f>F39-G39</f>
        <v>767</v>
      </c>
      <c r="I39" s="15">
        <f t="shared" si="2"/>
        <v>213771</v>
      </c>
      <c r="J39" s="52">
        <v>213771</v>
      </c>
      <c r="K39" s="29"/>
    </row>
    <row r="40" spans="1:11" x14ac:dyDescent="0.3">
      <c r="H40" s="1"/>
    </row>
  </sheetData>
  <sortState xmlns:xlrd2="http://schemas.microsoft.com/office/spreadsheetml/2017/richdata2" ref="A7:M32">
    <sortCondition ref="A7:A32"/>
  </sortState>
  <mergeCells count="12">
    <mergeCell ref="H3:H5"/>
    <mergeCell ref="B1:I1"/>
    <mergeCell ref="A2:A5"/>
    <mergeCell ref="B2:B5"/>
    <mergeCell ref="C2:E2"/>
    <mergeCell ref="F2:H2"/>
    <mergeCell ref="I2:I5"/>
    <mergeCell ref="C3:C5"/>
    <mergeCell ref="D3:D5"/>
    <mergeCell ref="E3:E5"/>
    <mergeCell ref="F3:F5"/>
    <mergeCell ref="G3:G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5"/>
  <sheetViews>
    <sheetView topLeftCell="A31" zoomScale="85" zoomScaleNormal="85" workbookViewId="0">
      <selection activeCell="D63" sqref="D63"/>
    </sheetView>
  </sheetViews>
  <sheetFormatPr defaultColWidth="9.1796875" defaultRowHeight="14" x14ac:dyDescent="0.3"/>
  <cols>
    <col min="1" max="1" width="9.1796875" style="1"/>
    <col min="2" max="2" width="43.1796875" style="1" customWidth="1"/>
    <col min="3" max="3" width="10.1796875" style="1" customWidth="1"/>
    <col min="4" max="4" width="16.7265625" style="63" customWidth="1"/>
    <col min="5" max="16384" width="9.1796875" style="1"/>
  </cols>
  <sheetData>
    <row r="1" spans="1:5" ht="14.5" thickBot="1" x14ac:dyDescent="0.35">
      <c r="D1" s="61"/>
    </row>
    <row r="2" spans="1:5" ht="21.75" customHeight="1" x14ac:dyDescent="0.3">
      <c r="B2" s="160"/>
      <c r="C2" s="198" t="s">
        <v>22</v>
      </c>
      <c r="D2" s="198" t="s">
        <v>20</v>
      </c>
    </row>
    <row r="3" spans="1:5" ht="23.25" customHeight="1" x14ac:dyDescent="0.3">
      <c r="B3" s="161"/>
      <c r="C3" s="199"/>
      <c r="D3" s="199"/>
    </row>
    <row r="4" spans="1:5" ht="23.25" customHeight="1" x14ac:dyDescent="0.3">
      <c r="B4" s="161"/>
      <c r="C4" s="199"/>
      <c r="D4" s="199"/>
    </row>
    <row r="5" spans="1:5" ht="33.75" customHeight="1" thickBot="1" x14ac:dyDescent="0.35">
      <c r="B5" s="161"/>
      <c r="C5" s="199"/>
      <c r="D5" s="199"/>
    </row>
    <row r="6" spans="1:5" ht="23.25" customHeight="1" thickBot="1" x14ac:dyDescent="0.35">
      <c r="B6" s="66" t="s">
        <v>24</v>
      </c>
      <c r="C6" s="67" t="s">
        <v>67</v>
      </c>
      <c r="D6" s="68" t="s">
        <v>68</v>
      </c>
    </row>
    <row r="7" spans="1:5" ht="14.5" thickTop="1" x14ac:dyDescent="0.3">
      <c r="A7" s="85">
        <v>25</v>
      </c>
      <c r="B7" s="72" t="s">
        <v>4</v>
      </c>
      <c r="C7" s="73">
        <v>1968</v>
      </c>
      <c r="D7" s="74">
        <v>23522</v>
      </c>
      <c r="E7" s="75"/>
    </row>
    <row r="8" spans="1:5" x14ac:dyDescent="0.3">
      <c r="A8" s="85">
        <v>24</v>
      </c>
      <c r="B8" s="12" t="s">
        <v>16</v>
      </c>
      <c r="C8" s="38">
        <v>2323</v>
      </c>
      <c r="D8" s="62">
        <v>31818</v>
      </c>
      <c r="E8" s="76"/>
    </row>
    <row r="9" spans="1:5" ht="16.5" customHeight="1" x14ac:dyDescent="0.3">
      <c r="A9" s="85">
        <v>23</v>
      </c>
      <c r="B9" s="12" t="s">
        <v>10</v>
      </c>
      <c r="C9" s="38">
        <v>2459</v>
      </c>
      <c r="D9" s="62">
        <v>21337</v>
      </c>
      <c r="E9" s="76"/>
    </row>
    <row r="10" spans="1:5" x14ac:dyDescent="0.3">
      <c r="A10" s="85">
        <v>4</v>
      </c>
      <c r="B10" s="12" t="s">
        <v>2</v>
      </c>
      <c r="C10" s="37">
        <v>2659</v>
      </c>
      <c r="D10" s="62">
        <v>24892</v>
      </c>
      <c r="E10" s="76"/>
    </row>
    <row r="11" spans="1:5" x14ac:dyDescent="0.3">
      <c r="A11" s="85">
        <v>13</v>
      </c>
      <c r="B11" s="12" t="s">
        <v>15</v>
      </c>
      <c r="C11" s="38">
        <v>3512</v>
      </c>
      <c r="D11" s="62">
        <v>37547</v>
      </c>
      <c r="E11" s="76"/>
    </row>
    <row r="12" spans="1:5" x14ac:dyDescent="0.3">
      <c r="A12" s="85">
        <v>19</v>
      </c>
      <c r="B12" s="12" t="s">
        <v>9</v>
      </c>
      <c r="C12" s="38">
        <v>3693</v>
      </c>
      <c r="D12" s="62">
        <v>26643</v>
      </c>
      <c r="E12" s="76"/>
    </row>
    <row r="13" spans="1:5" x14ac:dyDescent="0.3">
      <c r="A13" s="85">
        <v>1</v>
      </c>
      <c r="B13" s="12" t="s">
        <v>6</v>
      </c>
      <c r="C13" s="38">
        <v>3710</v>
      </c>
      <c r="D13" s="62">
        <v>46589</v>
      </c>
      <c r="E13" s="76"/>
    </row>
    <row r="14" spans="1:5" x14ac:dyDescent="0.3">
      <c r="A14" s="85">
        <v>15</v>
      </c>
      <c r="B14" s="12" t="s">
        <v>3</v>
      </c>
      <c r="C14" s="37">
        <v>3793</v>
      </c>
      <c r="D14" s="62">
        <v>39484</v>
      </c>
      <c r="E14" s="76"/>
    </row>
    <row r="15" spans="1:5" x14ac:dyDescent="0.3">
      <c r="A15" s="85">
        <v>3</v>
      </c>
      <c r="B15" s="12" t="s">
        <v>1</v>
      </c>
      <c r="C15" s="37">
        <v>4458</v>
      </c>
      <c r="D15" s="62">
        <v>30758</v>
      </c>
      <c r="E15" s="76"/>
    </row>
    <row r="16" spans="1:5" ht="15.75" customHeight="1" x14ac:dyDescent="0.3">
      <c r="A16" s="85">
        <v>2</v>
      </c>
      <c r="B16" s="12" t="s">
        <v>12</v>
      </c>
      <c r="C16" s="38">
        <v>4749</v>
      </c>
      <c r="D16" s="62">
        <v>34354</v>
      </c>
      <c r="E16" s="76">
        <v>1</v>
      </c>
    </row>
    <row r="17" spans="1:5" x14ac:dyDescent="0.3">
      <c r="A17" s="85">
        <v>8</v>
      </c>
      <c r="B17" s="12" t="s">
        <v>13</v>
      </c>
      <c r="C17" s="38">
        <v>5337</v>
      </c>
      <c r="D17" s="62">
        <v>37797</v>
      </c>
      <c r="E17" s="76"/>
    </row>
    <row r="18" spans="1:5" x14ac:dyDescent="0.3">
      <c r="A18" s="85">
        <v>5</v>
      </c>
      <c r="B18" s="12" t="s">
        <v>41</v>
      </c>
      <c r="C18" s="38">
        <v>5430</v>
      </c>
      <c r="D18" s="62">
        <v>58623</v>
      </c>
      <c r="E18" s="76"/>
    </row>
    <row r="19" spans="1:5" x14ac:dyDescent="0.3">
      <c r="A19" s="85">
        <v>17</v>
      </c>
      <c r="B19" s="12" t="s">
        <v>40</v>
      </c>
      <c r="C19" s="37">
        <v>6336</v>
      </c>
      <c r="D19" s="62">
        <v>64589</v>
      </c>
      <c r="E19" s="76"/>
    </row>
    <row r="20" spans="1:5" x14ac:dyDescent="0.3">
      <c r="A20" s="85">
        <v>10</v>
      </c>
      <c r="B20" s="12" t="s">
        <v>42</v>
      </c>
      <c r="C20" s="38">
        <v>6583</v>
      </c>
      <c r="D20" s="62">
        <v>57856</v>
      </c>
      <c r="E20" s="76"/>
    </row>
    <row r="21" spans="1:5" x14ac:dyDescent="0.3">
      <c r="A21" s="85">
        <v>14</v>
      </c>
      <c r="B21" s="12" t="s">
        <v>8</v>
      </c>
      <c r="C21" s="38">
        <v>6802</v>
      </c>
      <c r="D21" s="62">
        <v>54261</v>
      </c>
      <c r="E21" s="76"/>
    </row>
    <row r="22" spans="1:5" x14ac:dyDescent="0.3">
      <c r="A22" s="85">
        <v>22</v>
      </c>
      <c r="B22" s="12" t="s">
        <v>44</v>
      </c>
      <c r="C22" s="38">
        <v>7647</v>
      </c>
      <c r="D22" s="62">
        <v>61183</v>
      </c>
      <c r="E22" s="76"/>
    </row>
    <row r="23" spans="1:5" x14ac:dyDescent="0.3">
      <c r="A23" s="85">
        <v>20</v>
      </c>
      <c r="B23" s="12" t="s">
        <v>43</v>
      </c>
      <c r="C23" s="38">
        <v>7791</v>
      </c>
      <c r="D23" s="62">
        <v>73051</v>
      </c>
      <c r="E23" s="76"/>
    </row>
    <row r="24" spans="1:5" x14ac:dyDescent="0.3">
      <c r="A24" s="85">
        <v>6</v>
      </c>
      <c r="B24" s="12" t="s">
        <v>7</v>
      </c>
      <c r="C24" s="38">
        <v>8782</v>
      </c>
      <c r="D24" s="62">
        <v>115490</v>
      </c>
      <c r="E24" s="76"/>
    </row>
    <row r="25" spans="1:5" x14ac:dyDescent="0.3">
      <c r="A25" s="85">
        <v>18</v>
      </c>
      <c r="B25" s="12" t="s">
        <v>46</v>
      </c>
      <c r="C25" s="38">
        <v>9002</v>
      </c>
      <c r="D25" s="62">
        <v>65407</v>
      </c>
      <c r="E25" s="76"/>
    </row>
    <row r="26" spans="1:5" ht="14.5" thickBot="1" x14ac:dyDescent="0.35">
      <c r="A26" s="85">
        <v>11</v>
      </c>
      <c r="B26" s="77" t="s">
        <v>49</v>
      </c>
      <c r="C26" s="78">
        <v>9302</v>
      </c>
      <c r="D26" s="79">
        <v>71244</v>
      </c>
      <c r="E26" s="80"/>
    </row>
    <row r="27" spans="1:5" ht="14.5" thickTop="1" x14ac:dyDescent="0.3">
      <c r="A27" s="85">
        <v>16</v>
      </c>
      <c r="B27" s="72" t="s">
        <v>48</v>
      </c>
      <c r="C27" s="81">
        <v>9995</v>
      </c>
      <c r="D27" s="74">
        <v>139082</v>
      </c>
      <c r="E27" s="75"/>
    </row>
    <row r="28" spans="1:5" x14ac:dyDescent="0.3">
      <c r="A28" s="85">
        <v>7</v>
      </c>
      <c r="B28" s="12" t="s">
        <v>47</v>
      </c>
      <c r="C28" s="38">
        <v>10586</v>
      </c>
      <c r="D28" s="62">
        <v>99548</v>
      </c>
      <c r="E28" s="76"/>
    </row>
    <row r="29" spans="1:5" x14ac:dyDescent="0.3">
      <c r="A29" s="85">
        <v>12</v>
      </c>
      <c r="B29" s="12" t="s">
        <v>14</v>
      </c>
      <c r="C29" s="38">
        <v>11517</v>
      </c>
      <c r="D29" s="62">
        <v>76362</v>
      </c>
      <c r="E29" s="76"/>
    </row>
    <row r="30" spans="1:5" x14ac:dyDescent="0.3">
      <c r="A30" s="85">
        <v>9</v>
      </c>
      <c r="B30" s="12" t="s">
        <v>45</v>
      </c>
      <c r="C30" s="38">
        <v>11908</v>
      </c>
      <c r="D30" s="62">
        <v>99280</v>
      </c>
      <c r="E30" s="76"/>
    </row>
    <row r="31" spans="1:5" ht="14.5" thickBot="1" x14ac:dyDescent="0.35">
      <c r="A31" s="85">
        <v>21</v>
      </c>
      <c r="B31" s="77" t="s">
        <v>19</v>
      </c>
      <c r="C31" s="78">
        <v>15476</v>
      </c>
      <c r="D31" s="79">
        <v>110590</v>
      </c>
      <c r="E31" s="80"/>
    </row>
    <row r="32" spans="1:5" ht="14.5" thickTop="1" x14ac:dyDescent="0.3">
      <c r="A32" s="85">
        <v>26</v>
      </c>
      <c r="B32" s="69" t="s">
        <v>17</v>
      </c>
      <c r="C32" s="70">
        <v>24409</v>
      </c>
      <c r="D32" s="71">
        <v>144178</v>
      </c>
    </row>
    <row r="34" spans="2:11" x14ac:dyDescent="0.3">
      <c r="D34" s="1"/>
    </row>
    <row r="35" spans="2:11" x14ac:dyDescent="0.3">
      <c r="D35" s="1"/>
    </row>
    <row r="36" spans="2:11" x14ac:dyDescent="0.3">
      <c r="D36" s="1"/>
    </row>
    <row r="37" spans="2:11" x14ac:dyDescent="0.3">
      <c r="B37" s="1" t="s">
        <v>65</v>
      </c>
      <c r="D37" s="1"/>
    </row>
    <row r="38" spans="2:11" x14ac:dyDescent="0.3">
      <c r="B38" s="1" t="s">
        <v>66</v>
      </c>
      <c r="D38" s="1"/>
    </row>
    <row r="39" spans="2:11" x14ac:dyDescent="0.3">
      <c r="D39" s="1"/>
    </row>
    <row r="40" spans="2:11" x14ac:dyDescent="0.3">
      <c r="B40" s="1" t="s">
        <v>69</v>
      </c>
      <c r="C40" s="1" t="s">
        <v>70</v>
      </c>
      <c r="D40" s="29">
        <f>(MAX(C7:C32)-MIN(C7:C32))/3</f>
        <v>7480.333333333333</v>
      </c>
    </row>
    <row r="41" spans="2:11" x14ac:dyDescent="0.3">
      <c r="D41" s="1"/>
    </row>
    <row r="42" spans="2:11" x14ac:dyDescent="0.3">
      <c r="C42" s="29">
        <f>MIN(C7:C32)</f>
        <v>1968</v>
      </c>
      <c r="D42" s="29">
        <f>C42+D40</f>
        <v>9448.3333333333321</v>
      </c>
    </row>
    <row r="43" spans="2:11" x14ac:dyDescent="0.3">
      <c r="C43" s="29">
        <f>D42</f>
        <v>9448.3333333333321</v>
      </c>
      <c r="D43" s="29">
        <f>C43+D40</f>
        <v>16928.666666666664</v>
      </c>
    </row>
    <row r="44" spans="2:11" x14ac:dyDescent="0.3">
      <c r="C44" s="29">
        <f>D43</f>
        <v>16928.666666666664</v>
      </c>
      <c r="D44" s="29">
        <f>C44+D40</f>
        <v>24408.999999999996</v>
      </c>
    </row>
    <row r="45" spans="2:11" x14ac:dyDescent="0.3">
      <c r="D45" s="1"/>
    </row>
    <row r="46" spans="2:11" x14ac:dyDescent="0.3">
      <c r="D46" s="1"/>
    </row>
    <row r="47" spans="2:11" x14ac:dyDescent="0.3">
      <c r="D47" s="1"/>
    </row>
    <row r="48" spans="2:11" ht="15.5" x14ac:dyDescent="0.35">
      <c r="B48" s="193" t="s">
        <v>77</v>
      </c>
      <c r="C48" s="195" t="s">
        <v>71</v>
      </c>
      <c r="D48" s="195"/>
      <c r="E48" s="195"/>
      <c r="F48" s="196" t="s">
        <v>72</v>
      </c>
      <c r="G48" s="197"/>
      <c r="H48" s="197"/>
      <c r="I48" s="197"/>
      <c r="J48"/>
      <c r="K48"/>
    </row>
    <row r="49" spans="2:13" ht="66.5" thickBot="1" x14ac:dyDescent="0.4">
      <c r="B49" s="194"/>
      <c r="C49" s="82" t="s">
        <v>73</v>
      </c>
      <c r="D49" s="82" t="s">
        <v>78</v>
      </c>
      <c r="E49" s="82" t="s">
        <v>79</v>
      </c>
      <c r="F49" s="82" t="s">
        <v>73</v>
      </c>
      <c r="G49" s="82" t="s">
        <v>79</v>
      </c>
      <c r="H49" s="82" t="s">
        <v>78</v>
      </c>
      <c r="I49" s="82"/>
      <c r="J49"/>
      <c r="K49"/>
    </row>
    <row r="50" spans="2:13" ht="14.5" thickTop="1" x14ac:dyDescent="0.3">
      <c r="B50" s="72" t="s">
        <v>4</v>
      </c>
      <c r="C50" s="99">
        <v>25</v>
      </c>
      <c r="D50" s="73">
        <v>1968</v>
      </c>
      <c r="E50" s="74">
        <v>23522</v>
      </c>
      <c r="F50" s="102">
        <v>23</v>
      </c>
      <c r="G50" s="103">
        <v>21337</v>
      </c>
      <c r="H50" s="104">
        <v>2459</v>
      </c>
      <c r="I50" s="105"/>
      <c r="J50" s="106" t="s">
        <v>10</v>
      </c>
      <c r="K50" s="106"/>
      <c r="L50" s="105"/>
      <c r="M50" s="105"/>
    </row>
    <row r="51" spans="2:13" x14ac:dyDescent="0.3">
      <c r="B51" s="12" t="s">
        <v>16</v>
      </c>
      <c r="C51" s="100">
        <v>24</v>
      </c>
      <c r="D51" s="38">
        <v>2323</v>
      </c>
      <c r="E51" s="62">
        <v>31818</v>
      </c>
      <c r="F51" s="107">
        <v>25</v>
      </c>
      <c r="G51" s="62">
        <v>23522</v>
      </c>
      <c r="H51" s="37">
        <v>1968</v>
      </c>
      <c r="I51" s="76"/>
      <c r="J51" s="12" t="s">
        <v>4</v>
      </c>
      <c r="K51" s="12"/>
      <c r="L51" s="76"/>
      <c r="M51" s="76"/>
    </row>
    <row r="52" spans="2:13" x14ac:dyDescent="0.3">
      <c r="B52" s="12" t="s">
        <v>10</v>
      </c>
      <c r="C52" s="100">
        <v>23</v>
      </c>
      <c r="D52" s="38">
        <v>2459</v>
      </c>
      <c r="E52" s="62">
        <v>21337</v>
      </c>
      <c r="F52" s="107">
        <v>4</v>
      </c>
      <c r="G52" s="62">
        <v>24892</v>
      </c>
      <c r="H52" s="37">
        <v>2659</v>
      </c>
      <c r="I52" s="76"/>
      <c r="J52" s="12" t="s">
        <v>2</v>
      </c>
      <c r="K52" s="12"/>
      <c r="L52" s="76"/>
      <c r="M52" s="76"/>
    </row>
    <row r="53" spans="2:13" x14ac:dyDescent="0.3">
      <c r="B53" s="12" t="s">
        <v>2</v>
      </c>
      <c r="C53" s="100">
        <v>4</v>
      </c>
      <c r="D53" s="37">
        <v>2659</v>
      </c>
      <c r="E53" s="62">
        <v>24892</v>
      </c>
      <c r="F53" s="107">
        <v>19</v>
      </c>
      <c r="G53" s="62">
        <v>26643</v>
      </c>
      <c r="H53" s="38">
        <v>3693</v>
      </c>
      <c r="I53" s="76"/>
      <c r="J53" s="12" t="s">
        <v>9</v>
      </c>
      <c r="K53" s="12"/>
      <c r="L53" s="76"/>
      <c r="M53" s="76"/>
    </row>
    <row r="54" spans="2:13" x14ac:dyDescent="0.3">
      <c r="B54" s="12" t="s">
        <v>15</v>
      </c>
      <c r="C54" s="100">
        <v>13</v>
      </c>
      <c r="D54" s="38">
        <v>3512</v>
      </c>
      <c r="E54" s="62">
        <v>37547</v>
      </c>
      <c r="F54" s="107">
        <v>3</v>
      </c>
      <c r="G54" s="62">
        <v>30758</v>
      </c>
      <c r="H54" s="37">
        <v>4458</v>
      </c>
      <c r="I54" s="76"/>
      <c r="J54" s="12" t="s">
        <v>1</v>
      </c>
      <c r="K54" s="12"/>
      <c r="L54" s="76"/>
      <c r="M54" s="76"/>
    </row>
    <row r="55" spans="2:13" x14ac:dyDescent="0.3">
      <c r="B55" s="12" t="s">
        <v>9</v>
      </c>
      <c r="C55" s="100">
        <v>19</v>
      </c>
      <c r="D55" s="38">
        <v>3693</v>
      </c>
      <c r="E55" s="62">
        <v>26643</v>
      </c>
      <c r="F55" s="107">
        <v>24</v>
      </c>
      <c r="G55" s="62">
        <v>31818</v>
      </c>
      <c r="H55" s="38">
        <v>2323</v>
      </c>
      <c r="I55" s="76"/>
      <c r="J55" s="12" t="s">
        <v>16</v>
      </c>
      <c r="K55" s="12"/>
      <c r="L55" s="76"/>
      <c r="M55" s="76"/>
    </row>
    <row r="56" spans="2:13" x14ac:dyDescent="0.3">
      <c r="B56" s="12" t="s">
        <v>6</v>
      </c>
      <c r="C56" s="100">
        <v>1</v>
      </c>
      <c r="D56" s="38">
        <v>3710</v>
      </c>
      <c r="E56" s="62">
        <v>46589</v>
      </c>
      <c r="F56" s="107">
        <v>2</v>
      </c>
      <c r="G56" s="62">
        <v>34354</v>
      </c>
      <c r="H56" s="38">
        <v>4749</v>
      </c>
      <c r="I56" s="76">
        <v>1</v>
      </c>
      <c r="J56" s="12" t="s">
        <v>12</v>
      </c>
      <c r="K56" s="12"/>
      <c r="L56" s="76"/>
      <c r="M56" s="76"/>
    </row>
    <row r="57" spans="2:13" x14ac:dyDescent="0.3">
      <c r="B57" s="12" t="s">
        <v>3</v>
      </c>
      <c r="C57" s="100">
        <v>15</v>
      </c>
      <c r="D57" s="37">
        <v>3793</v>
      </c>
      <c r="E57" s="62">
        <v>39484</v>
      </c>
      <c r="F57" s="107">
        <v>13</v>
      </c>
      <c r="G57" s="62">
        <v>37547</v>
      </c>
      <c r="H57" s="38">
        <v>3512</v>
      </c>
      <c r="I57" s="76"/>
      <c r="J57" s="12" t="s">
        <v>15</v>
      </c>
      <c r="K57" s="12"/>
      <c r="L57" s="76"/>
      <c r="M57" s="76"/>
    </row>
    <row r="58" spans="2:13" x14ac:dyDescent="0.3">
      <c r="B58" s="12" t="s">
        <v>1</v>
      </c>
      <c r="C58" s="100">
        <v>3</v>
      </c>
      <c r="D58" s="37">
        <v>4458</v>
      </c>
      <c r="E58" s="62">
        <v>30758</v>
      </c>
      <c r="F58" s="107">
        <v>8</v>
      </c>
      <c r="G58" s="62">
        <v>37797</v>
      </c>
      <c r="H58" s="38">
        <v>5337</v>
      </c>
      <c r="I58" s="76"/>
      <c r="J58" s="12" t="s">
        <v>13</v>
      </c>
      <c r="K58" s="12"/>
      <c r="L58" s="76"/>
      <c r="M58" s="76"/>
    </row>
    <row r="59" spans="2:13" x14ac:dyDescent="0.3">
      <c r="B59" s="12" t="s">
        <v>12</v>
      </c>
      <c r="C59" s="100">
        <v>2</v>
      </c>
      <c r="D59" s="38">
        <v>4749</v>
      </c>
      <c r="E59" s="62">
        <v>34354</v>
      </c>
      <c r="F59" s="107">
        <v>15</v>
      </c>
      <c r="G59" s="62">
        <v>39484</v>
      </c>
      <c r="H59" s="37">
        <v>3793</v>
      </c>
      <c r="I59" s="76"/>
      <c r="J59" s="12" t="s">
        <v>3</v>
      </c>
      <c r="K59" s="12"/>
      <c r="L59" s="76"/>
      <c r="M59" s="76"/>
    </row>
    <row r="60" spans="2:13" x14ac:dyDescent="0.3">
      <c r="B60" s="12" t="s">
        <v>13</v>
      </c>
      <c r="C60" s="100">
        <v>8</v>
      </c>
      <c r="D60" s="38">
        <v>5337</v>
      </c>
      <c r="E60" s="62">
        <v>37797</v>
      </c>
      <c r="F60" s="107">
        <v>1</v>
      </c>
      <c r="G60" s="62">
        <v>46589</v>
      </c>
      <c r="H60" s="38">
        <v>3710</v>
      </c>
      <c r="I60" s="76"/>
      <c r="J60" s="12" t="s">
        <v>6</v>
      </c>
      <c r="K60" s="12"/>
      <c r="L60" s="76"/>
      <c r="M60" s="76"/>
    </row>
    <row r="61" spans="2:13" x14ac:dyDescent="0.3">
      <c r="B61" s="12" t="s">
        <v>41</v>
      </c>
      <c r="C61" s="100">
        <v>5</v>
      </c>
      <c r="D61" s="38">
        <v>5430</v>
      </c>
      <c r="E61" s="62">
        <v>58623</v>
      </c>
      <c r="F61" s="107">
        <v>14</v>
      </c>
      <c r="G61" s="62">
        <v>54261</v>
      </c>
      <c r="H61" s="38">
        <v>6802</v>
      </c>
      <c r="I61" s="76"/>
      <c r="J61" s="12" t="s">
        <v>8</v>
      </c>
      <c r="K61" s="12"/>
      <c r="L61" s="76"/>
      <c r="M61" s="76"/>
    </row>
    <row r="62" spans="2:13" x14ac:dyDescent="0.3">
      <c r="B62" s="12" t="s">
        <v>40</v>
      </c>
      <c r="C62" s="100">
        <v>17</v>
      </c>
      <c r="D62" s="37">
        <v>6336</v>
      </c>
      <c r="E62" s="62">
        <v>64589</v>
      </c>
      <c r="F62" s="107">
        <v>10</v>
      </c>
      <c r="G62" s="62">
        <v>57856</v>
      </c>
      <c r="H62" s="38">
        <v>6583</v>
      </c>
      <c r="I62" s="76"/>
      <c r="J62" s="12" t="s">
        <v>42</v>
      </c>
      <c r="K62" s="12"/>
      <c r="L62" s="76"/>
      <c r="M62" s="76"/>
    </row>
    <row r="63" spans="2:13" x14ac:dyDescent="0.3">
      <c r="B63" s="12" t="s">
        <v>42</v>
      </c>
      <c r="C63" s="100">
        <v>10</v>
      </c>
      <c r="D63" s="38">
        <v>6583</v>
      </c>
      <c r="E63" s="62">
        <v>57856</v>
      </c>
      <c r="F63" s="107">
        <v>5</v>
      </c>
      <c r="G63" s="62">
        <v>58623</v>
      </c>
      <c r="H63" s="38">
        <v>5430</v>
      </c>
      <c r="I63" s="76"/>
      <c r="J63" s="12" t="s">
        <v>41</v>
      </c>
      <c r="K63" s="12"/>
      <c r="L63" s="76"/>
      <c r="M63" s="76"/>
    </row>
    <row r="64" spans="2:13" ht="14.5" thickBot="1" x14ac:dyDescent="0.35">
      <c r="B64" s="12" t="s">
        <v>8</v>
      </c>
      <c r="C64" s="100">
        <v>14</v>
      </c>
      <c r="D64" s="38">
        <v>6802</v>
      </c>
      <c r="E64" s="62">
        <v>54261</v>
      </c>
      <c r="F64" s="108">
        <v>22</v>
      </c>
      <c r="G64" s="109">
        <v>61183</v>
      </c>
      <c r="H64" s="60">
        <v>7647</v>
      </c>
      <c r="I64" s="110"/>
      <c r="J64" s="24" t="s">
        <v>44</v>
      </c>
      <c r="K64" s="24"/>
      <c r="L64" s="110"/>
      <c r="M64" s="110"/>
    </row>
    <row r="65" spans="2:13" x14ac:dyDescent="0.3">
      <c r="B65" s="12" t="s">
        <v>44</v>
      </c>
      <c r="C65" s="100">
        <v>22</v>
      </c>
      <c r="D65" s="38">
        <v>7647</v>
      </c>
      <c r="E65" s="62">
        <v>61183</v>
      </c>
      <c r="F65" s="102">
        <v>17</v>
      </c>
      <c r="G65" s="103">
        <v>64589</v>
      </c>
      <c r="H65" s="111">
        <v>6336</v>
      </c>
      <c r="I65" s="105"/>
      <c r="J65" s="106" t="s">
        <v>40</v>
      </c>
      <c r="K65" s="106"/>
      <c r="L65" s="105"/>
      <c r="M65" s="105"/>
    </row>
    <row r="66" spans="2:13" x14ac:dyDescent="0.3">
      <c r="B66" s="12" t="s">
        <v>43</v>
      </c>
      <c r="C66" s="100">
        <v>20</v>
      </c>
      <c r="D66" s="38">
        <v>7791</v>
      </c>
      <c r="E66" s="62">
        <v>73051</v>
      </c>
      <c r="F66" s="107">
        <v>18</v>
      </c>
      <c r="G66" s="62">
        <v>65407</v>
      </c>
      <c r="H66" s="38">
        <v>9002</v>
      </c>
      <c r="I66" s="76"/>
      <c r="J66" s="12" t="s">
        <v>46</v>
      </c>
      <c r="K66" s="12"/>
      <c r="L66" s="76"/>
      <c r="M66" s="76"/>
    </row>
    <row r="67" spans="2:13" x14ac:dyDescent="0.3">
      <c r="B67" s="12" t="s">
        <v>7</v>
      </c>
      <c r="C67" s="100">
        <v>6</v>
      </c>
      <c r="D67" s="38">
        <v>8782</v>
      </c>
      <c r="E67" s="62">
        <v>115490</v>
      </c>
      <c r="F67" s="107">
        <v>11</v>
      </c>
      <c r="G67" s="62">
        <v>71244</v>
      </c>
      <c r="H67" s="38">
        <v>9302</v>
      </c>
      <c r="I67" s="76">
        <v>2</v>
      </c>
      <c r="J67" s="12" t="s">
        <v>49</v>
      </c>
      <c r="K67" s="12"/>
      <c r="L67" s="76"/>
      <c r="M67" s="76"/>
    </row>
    <row r="68" spans="2:13" ht="14.5" thickBot="1" x14ac:dyDescent="0.35">
      <c r="B68" s="12" t="s">
        <v>46</v>
      </c>
      <c r="C68" s="100">
        <v>18</v>
      </c>
      <c r="D68" s="38">
        <v>9002</v>
      </c>
      <c r="E68" s="62">
        <v>65407</v>
      </c>
      <c r="F68" s="108">
        <v>20</v>
      </c>
      <c r="G68" s="109">
        <v>73051</v>
      </c>
      <c r="H68" s="60">
        <v>7791</v>
      </c>
      <c r="I68" s="110"/>
      <c r="J68" s="24" t="s">
        <v>43</v>
      </c>
      <c r="K68" s="24"/>
      <c r="L68" s="110"/>
      <c r="M68" s="110"/>
    </row>
    <row r="69" spans="2:13" ht="14.5" thickBot="1" x14ac:dyDescent="0.35">
      <c r="B69" s="77" t="s">
        <v>49</v>
      </c>
      <c r="C69" s="101">
        <v>11</v>
      </c>
      <c r="D69" s="78">
        <v>9302</v>
      </c>
      <c r="E69" s="79">
        <v>71244</v>
      </c>
      <c r="F69" s="112">
        <v>6</v>
      </c>
      <c r="G69" s="113">
        <v>115490</v>
      </c>
      <c r="H69" s="114">
        <v>8782</v>
      </c>
      <c r="I69" s="115">
        <v>3</v>
      </c>
      <c r="J69" s="116" t="s">
        <v>7</v>
      </c>
      <c r="K69" s="116"/>
      <c r="L69" s="115"/>
      <c r="M69" s="115"/>
    </row>
    <row r="70" spans="2:13" ht="14.5" thickTop="1" x14ac:dyDescent="0.3">
      <c r="B70" s="72" t="s">
        <v>48</v>
      </c>
      <c r="C70" s="99">
        <v>16</v>
      </c>
      <c r="D70" s="81">
        <v>9995</v>
      </c>
      <c r="E70" s="74">
        <v>139082</v>
      </c>
      <c r="F70" s="102">
        <v>12</v>
      </c>
      <c r="G70" s="103">
        <v>76362</v>
      </c>
      <c r="H70" s="104">
        <v>11517</v>
      </c>
      <c r="I70" s="105"/>
      <c r="J70" s="106" t="s">
        <v>14</v>
      </c>
      <c r="K70" s="105"/>
      <c r="L70" s="105"/>
      <c r="M70" s="105"/>
    </row>
    <row r="71" spans="2:13" x14ac:dyDescent="0.3">
      <c r="B71" s="12" t="s">
        <v>47</v>
      </c>
      <c r="C71" s="100">
        <v>7</v>
      </c>
      <c r="D71" s="38">
        <v>10586</v>
      </c>
      <c r="E71" s="62">
        <v>99548</v>
      </c>
      <c r="F71" s="107">
        <v>9</v>
      </c>
      <c r="G71" s="62">
        <v>99280</v>
      </c>
      <c r="H71" s="38">
        <v>11908</v>
      </c>
      <c r="I71" s="76">
        <v>2</v>
      </c>
      <c r="J71" s="12" t="s">
        <v>45</v>
      </c>
      <c r="K71" s="76"/>
      <c r="L71" s="76"/>
      <c r="M71" s="76"/>
    </row>
    <row r="72" spans="2:13" ht="14.5" thickBot="1" x14ac:dyDescent="0.35">
      <c r="B72" s="12" t="s">
        <v>14</v>
      </c>
      <c r="C72" s="100">
        <v>12</v>
      </c>
      <c r="D72" s="38">
        <v>11517</v>
      </c>
      <c r="E72" s="62">
        <v>76362</v>
      </c>
      <c r="F72" s="108">
        <v>7</v>
      </c>
      <c r="G72" s="109">
        <v>99548</v>
      </c>
      <c r="H72" s="60">
        <v>10586</v>
      </c>
      <c r="I72" s="110"/>
      <c r="J72" s="24" t="s">
        <v>47</v>
      </c>
      <c r="K72" s="110"/>
      <c r="L72" s="110"/>
      <c r="M72" s="110"/>
    </row>
    <row r="73" spans="2:13" x14ac:dyDescent="0.3">
      <c r="B73" s="12" t="s">
        <v>45</v>
      </c>
      <c r="C73" s="100">
        <v>9</v>
      </c>
      <c r="D73" s="38">
        <v>11908</v>
      </c>
      <c r="E73" s="62">
        <v>99280</v>
      </c>
      <c r="F73" s="100">
        <v>21</v>
      </c>
      <c r="G73" s="71">
        <v>110590</v>
      </c>
      <c r="H73" s="70">
        <v>15476</v>
      </c>
      <c r="I73" s="76">
        <v>3</v>
      </c>
      <c r="J73" s="69" t="s">
        <v>19</v>
      </c>
    </row>
    <row r="74" spans="2:13" ht="14.5" thickBot="1" x14ac:dyDescent="0.35">
      <c r="B74" s="77" t="s">
        <v>19</v>
      </c>
      <c r="C74" s="101">
        <v>21</v>
      </c>
      <c r="D74" s="78">
        <v>15476</v>
      </c>
      <c r="E74" s="79">
        <v>110590</v>
      </c>
      <c r="F74" s="101">
        <v>16</v>
      </c>
      <c r="G74" s="79">
        <v>139082</v>
      </c>
      <c r="H74" s="78">
        <v>9995</v>
      </c>
      <c r="I74" s="80"/>
      <c r="J74" s="77" t="s">
        <v>48</v>
      </c>
    </row>
    <row r="75" spans="2:13" ht="14.5" thickTop="1" x14ac:dyDescent="0.3">
      <c r="B75" s="69" t="s">
        <v>17</v>
      </c>
      <c r="C75" s="85">
        <v>26</v>
      </c>
      <c r="D75" s="70">
        <v>24409</v>
      </c>
      <c r="E75" s="71">
        <v>144178</v>
      </c>
      <c r="G75" s="71">
        <v>144178</v>
      </c>
      <c r="H75" s="70">
        <v>24409</v>
      </c>
      <c r="I75" s="1">
        <v>3</v>
      </c>
    </row>
  </sheetData>
  <sortState xmlns:xlrd2="http://schemas.microsoft.com/office/spreadsheetml/2017/richdata2" ref="F70:K74">
    <sortCondition ref="G70:G74"/>
  </sortState>
  <mergeCells count="6">
    <mergeCell ref="B48:B49"/>
    <mergeCell ref="C48:E48"/>
    <mergeCell ref="F48:I48"/>
    <mergeCell ref="C2:C5"/>
    <mergeCell ref="B2:B5"/>
    <mergeCell ref="D2:D5"/>
  </mergeCells>
  <pageMargins left="0.7" right="0.7" top="0.75" bottom="0.75" header="0.3" footer="0.3"/>
  <pageSetup paperSize="9" scale="3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1"/>
  <sheetViews>
    <sheetView topLeftCell="A7" zoomScale="70" zoomScaleNormal="70" workbookViewId="0">
      <selection activeCell="J23" sqref="J23"/>
    </sheetView>
  </sheetViews>
  <sheetFormatPr defaultColWidth="9.1796875" defaultRowHeight="14" x14ac:dyDescent="0.3"/>
  <cols>
    <col min="1" max="1" width="43.1796875" style="1" customWidth="1"/>
    <col min="2" max="2" width="16.7265625" style="63" customWidth="1"/>
    <col min="3" max="3" width="9.1796875" style="1"/>
    <col min="4" max="4" width="10.1796875" style="1" bestFit="1" customWidth="1"/>
    <col min="5" max="6" width="9.1796875" style="1"/>
    <col min="7" max="7" width="10.453125" style="1" customWidth="1"/>
    <col min="8" max="8" width="15.453125" style="1" customWidth="1"/>
    <col min="9" max="9" width="21.54296875" style="1" customWidth="1"/>
    <col min="10" max="10" width="20.54296875" style="1" customWidth="1"/>
    <col min="11" max="16384" width="9.1796875" style="1"/>
  </cols>
  <sheetData>
    <row r="1" spans="1:10" ht="14.5" thickBot="1" x14ac:dyDescent="0.35">
      <c r="B1" s="61"/>
    </row>
    <row r="2" spans="1:10" ht="21.75" customHeight="1" x14ac:dyDescent="0.3">
      <c r="A2" s="160"/>
      <c r="B2" s="198" t="s">
        <v>20</v>
      </c>
    </row>
    <row r="3" spans="1:10" ht="23.25" customHeight="1" x14ac:dyDescent="0.3">
      <c r="A3" s="161"/>
      <c r="B3" s="199"/>
    </row>
    <row r="4" spans="1:10" ht="23.25" customHeight="1" x14ac:dyDescent="0.3">
      <c r="A4" s="161"/>
      <c r="B4" s="199"/>
    </row>
    <row r="5" spans="1:10" ht="33.75" customHeight="1" thickBot="1" x14ac:dyDescent="0.35">
      <c r="A5" s="161"/>
      <c r="B5" s="199"/>
    </row>
    <row r="6" spans="1:10" ht="23.25" customHeight="1" thickBot="1" x14ac:dyDescent="0.35">
      <c r="A6" s="66" t="s">
        <v>24</v>
      </c>
      <c r="B6" s="127" t="s">
        <v>68</v>
      </c>
    </row>
    <row r="7" spans="1:10" ht="14.5" thickTop="1" x14ac:dyDescent="0.3">
      <c r="A7" s="72" t="s">
        <v>10</v>
      </c>
      <c r="B7" s="128">
        <v>21337</v>
      </c>
      <c r="C7" s="75"/>
    </row>
    <row r="8" spans="1:10" x14ac:dyDescent="0.3">
      <c r="A8" s="12" t="s">
        <v>4</v>
      </c>
      <c r="B8" s="129">
        <v>23522</v>
      </c>
      <c r="C8" s="76"/>
    </row>
    <row r="9" spans="1:10" ht="16.5" customHeight="1" x14ac:dyDescent="0.3">
      <c r="A9" s="12" t="s">
        <v>2</v>
      </c>
      <c r="B9" s="129">
        <v>24892</v>
      </c>
      <c r="C9" s="76"/>
    </row>
    <row r="10" spans="1:10" x14ac:dyDescent="0.3">
      <c r="A10" s="12" t="s">
        <v>9</v>
      </c>
      <c r="B10" s="129">
        <v>26643</v>
      </c>
      <c r="C10" s="76"/>
    </row>
    <row r="11" spans="1:10" x14ac:dyDescent="0.3">
      <c r="A11" s="12" t="s">
        <v>1</v>
      </c>
      <c r="B11" s="129">
        <v>30758</v>
      </c>
      <c r="C11" s="76"/>
    </row>
    <row r="12" spans="1:10" x14ac:dyDescent="0.3">
      <c r="A12" s="12" t="s">
        <v>16</v>
      </c>
      <c r="B12" s="129">
        <v>31818</v>
      </c>
      <c r="C12" s="76"/>
      <c r="G12" s="126" t="s">
        <v>82</v>
      </c>
      <c r="H12" s="126" t="s">
        <v>83</v>
      </c>
      <c r="I12" s="126" t="s">
        <v>84</v>
      </c>
      <c r="J12" s="126" t="s">
        <v>85</v>
      </c>
    </row>
    <row r="13" spans="1:10" x14ac:dyDescent="0.3">
      <c r="A13" s="12" t="s">
        <v>12</v>
      </c>
      <c r="B13" s="129">
        <v>34354</v>
      </c>
      <c r="C13" s="76"/>
      <c r="G13" s="126">
        <v>1</v>
      </c>
      <c r="H13" s="126">
        <v>15</v>
      </c>
      <c r="I13" s="3">
        <f>SUM(B7:B21)</f>
        <v>586664</v>
      </c>
      <c r="J13" s="3">
        <f>I13/H13</f>
        <v>39110.933333333334</v>
      </c>
    </row>
    <row r="14" spans="1:10" x14ac:dyDescent="0.3">
      <c r="A14" s="12" t="s">
        <v>15</v>
      </c>
      <c r="B14" s="129">
        <v>37547</v>
      </c>
      <c r="C14" s="76"/>
      <c r="G14" s="126">
        <v>2</v>
      </c>
      <c r="H14" s="126">
        <v>7</v>
      </c>
      <c r="I14" s="3">
        <f>SUM(B22:B28)</f>
        <v>549481</v>
      </c>
      <c r="J14" s="3">
        <f>I14/H14</f>
        <v>78497.28571428571</v>
      </c>
    </row>
    <row r="15" spans="1:10" x14ac:dyDescent="0.3">
      <c r="A15" s="12" t="s">
        <v>13</v>
      </c>
      <c r="B15" s="129">
        <v>37797</v>
      </c>
      <c r="C15" s="76"/>
      <c r="G15" s="126">
        <v>3</v>
      </c>
      <c r="H15" s="126">
        <v>4</v>
      </c>
      <c r="I15" s="3">
        <f>SUM(B29:B32)</f>
        <v>509340</v>
      </c>
      <c r="J15" s="3">
        <f>I15/H15</f>
        <v>127335</v>
      </c>
    </row>
    <row r="16" spans="1:10" ht="15.75" customHeight="1" x14ac:dyDescent="0.3">
      <c r="A16" s="12" t="s">
        <v>3</v>
      </c>
      <c r="B16" s="129">
        <v>39484</v>
      </c>
      <c r="C16" s="76"/>
      <c r="G16" s="87"/>
      <c r="H16" s="87"/>
      <c r="I16" s="87"/>
      <c r="J16" s="87"/>
    </row>
    <row r="17" spans="1:3" x14ac:dyDescent="0.3">
      <c r="A17" s="12" t="s">
        <v>6</v>
      </c>
      <c r="B17" s="129">
        <v>46589</v>
      </c>
      <c r="C17" s="76"/>
    </row>
    <row r="18" spans="1:3" x14ac:dyDescent="0.3">
      <c r="A18" s="12" t="s">
        <v>8</v>
      </c>
      <c r="B18" s="129">
        <v>54261</v>
      </c>
      <c r="C18" s="76"/>
    </row>
    <row r="19" spans="1:3" x14ac:dyDescent="0.3">
      <c r="A19" s="12" t="s">
        <v>42</v>
      </c>
      <c r="B19" s="129">
        <v>57856</v>
      </c>
      <c r="C19" s="76"/>
    </row>
    <row r="20" spans="1:3" x14ac:dyDescent="0.3">
      <c r="A20" s="12" t="s">
        <v>41</v>
      </c>
      <c r="B20" s="129">
        <v>58623</v>
      </c>
      <c r="C20" s="76"/>
    </row>
    <row r="21" spans="1:3" ht="14.5" thickBot="1" x14ac:dyDescent="0.35">
      <c r="A21" s="77" t="s">
        <v>44</v>
      </c>
      <c r="B21" s="130">
        <v>61183</v>
      </c>
      <c r="C21" s="80"/>
    </row>
    <row r="22" spans="1:3" ht="14.5" thickTop="1" x14ac:dyDescent="0.3">
      <c r="A22" s="89" t="s">
        <v>40</v>
      </c>
      <c r="B22" s="131">
        <v>64589</v>
      </c>
      <c r="C22" s="91"/>
    </row>
    <row r="23" spans="1:3" x14ac:dyDescent="0.3">
      <c r="A23" s="92" t="s">
        <v>46</v>
      </c>
      <c r="B23" s="132">
        <v>65407</v>
      </c>
      <c r="C23" s="83"/>
    </row>
    <row r="24" spans="1:3" x14ac:dyDescent="0.3">
      <c r="A24" s="92" t="s">
        <v>49</v>
      </c>
      <c r="B24" s="132">
        <v>71244</v>
      </c>
      <c r="C24" s="83"/>
    </row>
    <row r="25" spans="1:3" x14ac:dyDescent="0.3">
      <c r="A25" s="92" t="s">
        <v>43</v>
      </c>
      <c r="B25" s="132">
        <v>73051</v>
      </c>
      <c r="C25" s="83"/>
    </row>
    <row r="26" spans="1:3" x14ac:dyDescent="0.3">
      <c r="A26" s="92" t="s">
        <v>14</v>
      </c>
      <c r="B26" s="132">
        <v>76362</v>
      </c>
      <c r="C26" s="83"/>
    </row>
    <row r="27" spans="1:3" x14ac:dyDescent="0.3">
      <c r="A27" s="92" t="s">
        <v>45</v>
      </c>
      <c r="B27" s="132">
        <v>99280</v>
      </c>
      <c r="C27" s="83"/>
    </row>
    <row r="28" spans="1:3" ht="14.5" thickBot="1" x14ac:dyDescent="0.35">
      <c r="A28" s="94" t="s">
        <v>47</v>
      </c>
      <c r="B28" s="133">
        <v>99548</v>
      </c>
      <c r="C28" s="96"/>
    </row>
    <row r="29" spans="1:3" ht="14.5" thickTop="1" x14ac:dyDescent="0.3">
      <c r="A29" s="72" t="s">
        <v>19</v>
      </c>
      <c r="B29" s="128">
        <v>110590</v>
      </c>
      <c r="C29" s="75"/>
    </row>
    <row r="30" spans="1:3" x14ac:dyDescent="0.3">
      <c r="A30" s="12" t="s">
        <v>7</v>
      </c>
      <c r="B30" s="129">
        <v>115490</v>
      </c>
      <c r="C30" s="76"/>
    </row>
    <row r="31" spans="1:3" x14ac:dyDescent="0.3">
      <c r="A31" s="12" t="s">
        <v>48</v>
      </c>
      <c r="B31" s="129">
        <v>139082</v>
      </c>
      <c r="C31" s="76"/>
    </row>
    <row r="32" spans="1:3" ht="14.5" thickBot="1" x14ac:dyDescent="0.35">
      <c r="A32" s="97" t="s">
        <v>17</v>
      </c>
      <c r="B32" s="134">
        <v>144178</v>
      </c>
      <c r="C32" s="80"/>
    </row>
    <row r="33" spans="1:5" ht="14.5" thickTop="1" x14ac:dyDescent="0.3"/>
    <row r="34" spans="1:5" x14ac:dyDescent="0.3">
      <c r="B34" s="1"/>
    </row>
    <row r="35" spans="1:5" x14ac:dyDescent="0.3">
      <c r="B35" s="1"/>
    </row>
    <row r="36" spans="1:5" x14ac:dyDescent="0.3">
      <c r="D36" s="135">
        <f>B32-B7</f>
        <v>122841</v>
      </c>
    </row>
    <row r="37" spans="1:5" x14ac:dyDescent="0.3">
      <c r="E37" s="135">
        <f>D36/3</f>
        <v>40947</v>
      </c>
    </row>
    <row r="38" spans="1:5" x14ac:dyDescent="0.3">
      <c r="B38" s="86">
        <f>(B32-B7)/3</f>
        <v>40947</v>
      </c>
      <c r="C38" s="87"/>
    </row>
    <row r="39" spans="1:5" x14ac:dyDescent="0.3">
      <c r="A39" s="84" t="s">
        <v>74</v>
      </c>
      <c r="B39" s="88">
        <f>B7</f>
        <v>21337</v>
      </c>
      <c r="C39" s="3">
        <f>B39+B38</f>
        <v>62284</v>
      </c>
    </row>
    <row r="40" spans="1:5" x14ac:dyDescent="0.3">
      <c r="A40" s="84" t="s">
        <v>75</v>
      </c>
      <c r="B40" s="88">
        <f>C39</f>
        <v>62284</v>
      </c>
      <c r="C40" s="3">
        <f>B40+B38</f>
        <v>103231</v>
      </c>
    </row>
    <row r="41" spans="1:5" x14ac:dyDescent="0.3">
      <c r="A41" s="84" t="s">
        <v>76</v>
      </c>
      <c r="B41" s="88">
        <f>C40</f>
        <v>103231</v>
      </c>
      <c r="C41" s="3">
        <f>B41+B38</f>
        <v>144178</v>
      </c>
    </row>
  </sheetData>
  <sortState xmlns:xlrd2="http://schemas.microsoft.com/office/spreadsheetml/2017/richdata2" ref="A7:B32">
    <sortCondition ref="B7:B32"/>
  </sortState>
  <mergeCells count="2">
    <mergeCell ref="A2:A5"/>
    <mergeCell ref="B2:B5"/>
  </mergeCells>
  <pageMargins left="0.7" right="0.7" top="0.75" bottom="0.75" header="0.3" footer="0.3"/>
  <pageSetup paperSize="9" scale="3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zoomScale="70" zoomScaleNormal="70" workbookViewId="0">
      <selection activeCell="F25" sqref="F25"/>
    </sheetView>
  </sheetViews>
  <sheetFormatPr defaultColWidth="9.1796875" defaultRowHeight="14" x14ac:dyDescent="0.3"/>
  <cols>
    <col min="1" max="1" width="43.1796875" style="1" customWidth="1"/>
    <col min="2" max="2" width="21.81640625" style="1" customWidth="1"/>
    <col min="3" max="3" width="19.81640625" style="1" customWidth="1"/>
    <col min="4" max="4" width="11.1796875" style="87" customWidth="1"/>
    <col min="5" max="7" width="9.1796875" style="1"/>
    <col min="8" max="8" width="13.1796875" style="1" customWidth="1"/>
    <col min="9" max="10" width="13.81640625" style="1" customWidth="1"/>
    <col min="11" max="11" width="11.81640625" style="1" customWidth="1"/>
    <col min="12" max="12" width="15.1796875" style="1" customWidth="1"/>
    <col min="13" max="13" width="12.453125" style="1" customWidth="1"/>
    <col min="14" max="20" width="15.1796875" style="1" customWidth="1"/>
    <col min="21" max="16384" width="9.1796875" style="1"/>
  </cols>
  <sheetData>
    <row r="1" spans="1:14" ht="14.5" thickBot="1" x14ac:dyDescent="0.35">
      <c r="B1" s="64"/>
    </row>
    <row r="2" spans="1:14" ht="21.75" customHeight="1" x14ac:dyDescent="0.3">
      <c r="A2" s="160"/>
      <c r="B2" s="65" t="s">
        <v>37</v>
      </c>
      <c r="C2" s="85" t="s">
        <v>80</v>
      </c>
    </row>
    <row r="3" spans="1:14" ht="23.25" customHeight="1" x14ac:dyDescent="0.3">
      <c r="A3" s="161"/>
      <c r="B3" s="181" t="s">
        <v>38</v>
      </c>
      <c r="C3" s="181" t="s">
        <v>20</v>
      </c>
      <c r="D3" s="181" t="s">
        <v>81</v>
      </c>
    </row>
    <row r="4" spans="1:14" ht="23.25" customHeight="1" x14ac:dyDescent="0.3">
      <c r="A4" s="161"/>
      <c r="B4" s="181"/>
      <c r="C4" s="181"/>
      <c r="D4" s="181"/>
      <c r="H4" s="158" t="s">
        <v>86</v>
      </c>
      <c r="I4" s="205" t="s">
        <v>88</v>
      </c>
      <c r="J4" s="205" t="s">
        <v>89</v>
      </c>
      <c r="K4" s="200" t="s">
        <v>91</v>
      </c>
      <c r="L4" s="201"/>
      <c r="M4" s="200" t="s">
        <v>93</v>
      </c>
      <c r="N4" s="201"/>
    </row>
    <row r="5" spans="1:14" ht="33.75" customHeight="1" thickBot="1" x14ac:dyDescent="0.35">
      <c r="A5" s="161"/>
      <c r="B5" s="182"/>
      <c r="C5" s="182"/>
      <c r="D5" s="182"/>
      <c r="H5" s="205"/>
      <c r="I5" s="206"/>
      <c r="J5" s="206"/>
      <c r="K5" s="136" t="s">
        <v>87</v>
      </c>
      <c r="L5" s="122" t="s">
        <v>92</v>
      </c>
      <c r="M5" s="136" t="s">
        <v>87</v>
      </c>
      <c r="N5" s="122" t="s">
        <v>92</v>
      </c>
    </row>
    <row r="6" spans="1:14" ht="15.75" customHeight="1" thickBot="1" x14ac:dyDescent="0.35">
      <c r="A6" s="66" t="s">
        <v>24</v>
      </c>
      <c r="B6" s="67"/>
      <c r="C6" s="29"/>
      <c r="H6" s="202">
        <v>1</v>
      </c>
      <c r="I6" s="138">
        <v>1</v>
      </c>
      <c r="J6" s="138">
        <v>13</v>
      </c>
      <c r="K6" s="139">
        <f>SUM(B7:B18,B20)</f>
        <v>23474</v>
      </c>
      <c r="L6" s="140">
        <f>K6/J6</f>
        <v>1805.6923076923076</v>
      </c>
      <c r="M6" s="140">
        <f>SUM(C7:C18,C20)</f>
        <v>466858</v>
      </c>
      <c r="N6" s="141">
        <f>M6/J6</f>
        <v>35912.153846153844</v>
      </c>
    </row>
    <row r="7" spans="1:14" ht="14.5" thickTop="1" x14ac:dyDescent="0.3">
      <c r="A7" s="117" t="s">
        <v>10</v>
      </c>
      <c r="B7" s="118">
        <v>1220</v>
      </c>
      <c r="C7" s="74">
        <v>21337</v>
      </c>
      <c r="D7" s="123">
        <v>1</v>
      </c>
      <c r="H7" s="203"/>
      <c r="I7" s="126">
        <v>2</v>
      </c>
      <c r="J7" s="126">
        <v>2</v>
      </c>
      <c r="K7" s="3">
        <f>SUM(B19,B21)</f>
        <v>6048</v>
      </c>
      <c r="L7" s="3">
        <f>K7/J7</f>
        <v>3024</v>
      </c>
      <c r="M7" s="3">
        <f>SUM(C19,C21)</f>
        <v>138458</v>
      </c>
      <c r="N7" s="9">
        <f t="shared" ref="N7:N16" si="0">M7/J7</f>
        <v>69229</v>
      </c>
    </row>
    <row r="8" spans="1:14" x14ac:dyDescent="0.3">
      <c r="A8" s="119" t="s">
        <v>2</v>
      </c>
      <c r="B8" s="120">
        <v>1274</v>
      </c>
      <c r="C8" s="62">
        <v>24892</v>
      </c>
      <c r="D8" s="124">
        <v>1</v>
      </c>
      <c r="H8" s="203"/>
      <c r="I8" s="126">
        <v>3</v>
      </c>
      <c r="J8" s="126" t="s">
        <v>90</v>
      </c>
      <c r="K8" s="3" t="s">
        <v>90</v>
      </c>
      <c r="L8" s="3" t="s">
        <v>90</v>
      </c>
      <c r="M8" s="3" t="s">
        <v>90</v>
      </c>
      <c r="N8" s="9" t="s">
        <v>90</v>
      </c>
    </row>
    <row r="9" spans="1:14" ht="14.5" thickBot="1" x14ac:dyDescent="0.35">
      <c r="A9" s="119" t="s">
        <v>9</v>
      </c>
      <c r="B9" s="120">
        <v>1301</v>
      </c>
      <c r="C9" s="62">
        <v>26643</v>
      </c>
      <c r="D9" s="124">
        <v>1</v>
      </c>
      <c r="H9" s="204"/>
      <c r="I9" s="142" t="s">
        <v>87</v>
      </c>
      <c r="J9" s="142">
        <v>15</v>
      </c>
      <c r="K9" s="143">
        <f>SUM(B7:B21)</f>
        <v>29522</v>
      </c>
      <c r="L9" s="143">
        <f>K9/J9</f>
        <v>1968.1333333333334</v>
      </c>
      <c r="M9" s="143">
        <f>SUM(C7:C21)</f>
        <v>605316</v>
      </c>
      <c r="N9" s="144">
        <f>M9/J9</f>
        <v>40354.400000000001</v>
      </c>
    </row>
    <row r="10" spans="1:14" x14ac:dyDescent="0.3">
      <c r="A10" s="119" t="s">
        <v>4</v>
      </c>
      <c r="B10" s="120">
        <v>1327</v>
      </c>
      <c r="C10" s="62">
        <v>23522</v>
      </c>
      <c r="D10" s="124">
        <v>1</v>
      </c>
      <c r="H10" s="202">
        <v>2</v>
      </c>
      <c r="I10" s="138">
        <v>1</v>
      </c>
      <c r="J10" s="138">
        <v>2</v>
      </c>
      <c r="K10" s="140">
        <f>SUM(B22,B25)</f>
        <v>7036</v>
      </c>
      <c r="L10" s="140">
        <f t="shared" ref="L10:L17" si="1">K10/J10</f>
        <v>3518</v>
      </c>
      <c r="M10" s="140">
        <f>SUM(C22,C25)</f>
        <v>119806</v>
      </c>
      <c r="N10" s="141">
        <f>M10/J10</f>
        <v>59903</v>
      </c>
    </row>
    <row r="11" spans="1:14" x14ac:dyDescent="0.3">
      <c r="A11" s="119" t="s">
        <v>1</v>
      </c>
      <c r="B11" s="120">
        <v>1405</v>
      </c>
      <c r="C11" s="62">
        <v>30758</v>
      </c>
      <c r="D11" s="124">
        <v>1</v>
      </c>
      <c r="H11" s="203"/>
      <c r="I11" s="126">
        <v>2</v>
      </c>
      <c r="J11" s="126">
        <v>5</v>
      </c>
      <c r="K11" s="3">
        <f>SUM(B23:B24,B26:B28)</f>
        <v>19747</v>
      </c>
      <c r="L11" s="3">
        <f t="shared" si="1"/>
        <v>3949.4</v>
      </c>
      <c r="M11" s="3"/>
      <c r="N11" s="9"/>
    </row>
    <row r="12" spans="1:14" x14ac:dyDescent="0.3">
      <c r="A12" s="119" t="s">
        <v>12</v>
      </c>
      <c r="B12" s="120">
        <v>1528</v>
      </c>
      <c r="C12" s="62">
        <v>34354</v>
      </c>
      <c r="D12" s="124">
        <v>1</v>
      </c>
      <c r="H12" s="203"/>
      <c r="I12" s="126">
        <v>3</v>
      </c>
      <c r="J12" s="126" t="s">
        <v>90</v>
      </c>
      <c r="K12" s="3" t="s">
        <v>90</v>
      </c>
      <c r="L12" s="3" t="s">
        <v>90</v>
      </c>
      <c r="M12" s="3" t="s">
        <v>90</v>
      </c>
      <c r="N12" s="9" t="s">
        <v>90</v>
      </c>
    </row>
    <row r="13" spans="1:14" ht="14.5" thickBot="1" x14ac:dyDescent="0.35">
      <c r="A13" s="119" t="s">
        <v>15</v>
      </c>
      <c r="B13" s="120">
        <v>1635</v>
      </c>
      <c r="C13" s="62">
        <v>37547</v>
      </c>
      <c r="D13" s="124">
        <v>1</v>
      </c>
      <c r="H13" s="204"/>
      <c r="I13" s="142" t="s">
        <v>87</v>
      </c>
      <c r="J13" s="142">
        <v>7</v>
      </c>
      <c r="K13" s="143">
        <f>SUM(B22:B28)</f>
        <v>26783</v>
      </c>
      <c r="L13" s="143">
        <f>K13/J13</f>
        <v>3826.1428571428573</v>
      </c>
      <c r="M13" s="143">
        <f>SUM(C22:C28)</f>
        <v>530829</v>
      </c>
      <c r="N13" s="144">
        <f>M13/J13</f>
        <v>75832.71428571429</v>
      </c>
    </row>
    <row r="14" spans="1:14" x14ac:dyDescent="0.3">
      <c r="A14" s="119" t="s">
        <v>16</v>
      </c>
      <c r="B14" s="120">
        <v>1666</v>
      </c>
      <c r="C14" s="62">
        <v>31818</v>
      </c>
      <c r="D14" s="124">
        <v>1</v>
      </c>
      <c r="H14" s="202">
        <v>3</v>
      </c>
      <c r="I14" s="138">
        <v>1</v>
      </c>
      <c r="J14" s="138" t="s">
        <v>90</v>
      </c>
      <c r="K14" s="140" t="s">
        <v>90</v>
      </c>
      <c r="L14" s="140" t="s">
        <v>90</v>
      </c>
      <c r="M14" s="140" t="s">
        <v>90</v>
      </c>
      <c r="N14" s="141" t="s">
        <v>90</v>
      </c>
    </row>
    <row r="15" spans="1:14" x14ac:dyDescent="0.3">
      <c r="A15" s="119" t="s">
        <v>13</v>
      </c>
      <c r="B15" s="120">
        <v>1885</v>
      </c>
      <c r="C15" s="62">
        <v>37797</v>
      </c>
      <c r="D15" s="124">
        <v>1</v>
      </c>
      <c r="H15" s="203"/>
      <c r="I15" s="126">
        <v>2</v>
      </c>
      <c r="J15" s="126" t="s">
        <v>90</v>
      </c>
      <c r="K15" s="3" t="s">
        <v>90</v>
      </c>
      <c r="L15" s="3" t="s">
        <v>90</v>
      </c>
      <c r="M15" s="3" t="s">
        <v>90</v>
      </c>
      <c r="N15" s="9" t="s">
        <v>90</v>
      </c>
    </row>
    <row r="16" spans="1:14" x14ac:dyDescent="0.3">
      <c r="A16" s="119" t="s">
        <v>3</v>
      </c>
      <c r="B16" s="120">
        <v>2131</v>
      </c>
      <c r="C16" s="62">
        <v>39484</v>
      </c>
      <c r="D16" s="124">
        <v>1</v>
      </c>
      <c r="H16" s="203"/>
      <c r="I16" s="126">
        <v>3</v>
      </c>
      <c r="J16" s="126">
        <v>4</v>
      </c>
      <c r="K16" s="3">
        <f>SUM(B29:B32)</f>
        <v>25955</v>
      </c>
      <c r="L16" s="3">
        <f t="shared" si="1"/>
        <v>6488.75</v>
      </c>
      <c r="M16" s="3">
        <f>SUM(C29:C32)</f>
        <v>509340</v>
      </c>
      <c r="N16" s="9">
        <f t="shared" si="0"/>
        <v>127335</v>
      </c>
    </row>
    <row r="17" spans="1:14" ht="14.5" thickBot="1" x14ac:dyDescent="0.35">
      <c r="A17" s="119" t="s">
        <v>6</v>
      </c>
      <c r="B17" s="120">
        <v>2389</v>
      </c>
      <c r="C17" s="62">
        <v>46589</v>
      </c>
      <c r="D17" s="124">
        <v>1</v>
      </c>
      <c r="H17" s="204"/>
      <c r="I17" s="142" t="s">
        <v>87</v>
      </c>
      <c r="J17" s="142">
        <v>4</v>
      </c>
      <c r="K17" s="143">
        <f>SUM(B29:B32)</f>
        <v>25955</v>
      </c>
      <c r="L17" s="143">
        <f t="shared" si="1"/>
        <v>6488.75</v>
      </c>
      <c r="M17" s="143">
        <f>SUM(C29:C32)</f>
        <v>509340</v>
      </c>
      <c r="N17" s="144">
        <f>M17/J17</f>
        <v>127335</v>
      </c>
    </row>
    <row r="18" spans="1:14" x14ac:dyDescent="0.3">
      <c r="A18" s="119" t="s">
        <v>42</v>
      </c>
      <c r="B18" s="120">
        <v>2620</v>
      </c>
      <c r="C18" s="62">
        <v>57856</v>
      </c>
      <c r="D18" s="124">
        <v>1</v>
      </c>
      <c r="H18" s="87"/>
      <c r="I18" s="87"/>
      <c r="J18" s="87"/>
      <c r="K18" s="87"/>
      <c r="L18" s="87"/>
      <c r="M18" s="87"/>
    </row>
    <row r="19" spans="1:14" x14ac:dyDescent="0.3">
      <c r="A19" s="119" t="s">
        <v>46</v>
      </c>
      <c r="B19" s="120">
        <v>2925</v>
      </c>
      <c r="C19" s="62">
        <v>65407</v>
      </c>
      <c r="D19" s="124">
        <v>2</v>
      </c>
      <c r="H19" s="87"/>
      <c r="I19" s="87"/>
      <c r="J19" s="87"/>
      <c r="K19" s="87"/>
      <c r="L19" s="87"/>
      <c r="M19" s="87"/>
    </row>
    <row r="20" spans="1:14" x14ac:dyDescent="0.3">
      <c r="A20" s="119" t="s">
        <v>8</v>
      </c>
      <c r="B20" s="120">
        <v>3093</v>
      </c>
      <c r="C20" s="62">
        <v>54261</v>
      </c>
      <c r="D20" s="124">
        <v>1</v>
      </c>
      <c r="H20" s="87"/>
      <c r="I20" s="87"/>
      <c r="J20" s="87"/>
      <c r="K20" s="87"/>
      <c r="L20" s="87"/>
      <c r="M20" s="87"/>
    </row>
    <row r="21" spans="1:14" ht="14.5" thickBot="1" x14ac:dyDescent="0.35">
      <c r="A21" s="97" t="s">
        <v>43</v>
      </c>
      <c r="B21" s="121">
        <v>3123</v>
      </c>
      <c r="C21" s="79">
        <v>73051</v>
      </c>
      <c r="D21" s="125">
        <v>2</v>
      </c>
      <c r="H21" s="87"/>
      <c r="I21" s="87"/>
      <c r="J21" s="87"/>
      <c r="K21" s="87"/>
      <c r="L21" s="87"/>
      <c r="M21" s="87"/>
    </row>
    <row r="22" spans="1:14" ht="14.5" thickTop="1" x14ac:dyDescent="0.3">
      <c r="A22" s="72" t="s">
        <v>41</v>
      </c>
      <c r="B22" s="118">
        <v>3414</v>
      </c>
      <c r="C22" s="90">
        <v>58623</v>
      </c>
      <c r="D22" s="123">
        <v>1</v>
      </c>
      <c r="H22" s="87"/>
      <c r="I22" s="87"/>
      <c r="J22" s="87"/>
      <c r="K22" s="87"/>
      <c r="L22" s="87"/>
      <c r="M22" s="87"/>
    </row>
    <row r="23" spans="1:14" x14ac:dyDescent="0.3">
      <c r="A23" s="12" t="s">
        <v>49</v>
      </c>
      <c r="B23" s="120">
        <v>3601</v>
      </c>
      <c r="C23" s="93">
        <v>71244</v>
      </c>
      <c r="D23" s="124">
        <v>2</v>
      </c>
      <c r="H23" s="87"/>
      <c r="I23" s="87"/>
      <c r="J23" s="87"/>
      <c r="K23" s="87"/>
      <c r="L23" s="87"/>
      <c r="M23" s="87"/>
    </row>
    <row r="24" spans="1:14" x14ac:dyDescent="0.3">
      <c r="A24" s="12" t="s">
        <v>14</v>
      </c>
      <c r="B24" s="120">
        <v>3610</v>
      </c>
      <c r="C24" s="93">
        <v>76362</v>
      </c>
      <c r="D24" s="124">
        <v>2</v>
      </c>
      <c r="H24" s="87"/>
      <c r="I24" s="87"/>
      <c r="J24" s="87"/>
      <c r="K24" s="87"/>
      <c r="L24" s="87"/>
      <c r="M24" s="87"/>
    </row>
    <row r="25" spans="1:14" x14ac:dyDescent="0.3">
      <c r="A25" s="12" t="s">
        <v>44</v>
      </c>
      <c r="B25" s="120">
        <v>3622</v>
      </c>
      <c r="C25" s="93">
        <v>61183</v>
      </c>
      <c r="D25" s="124">
        <v>1</v>
      </c>
      <c r="H25" s="87"/>
      <c r="I25" s="87"/>
      <c r="J25" s="87"/>
      <c r="K25" s="87"/>
      <c r="L25" s="87"/>
      <c r="M25" s="87"/>
    </row>
    <row r="26" spans="1:14" x14ac:dyDescent="0.3">
      <c r="A26" s="12" t="s">
        <v>40</v>
      </c>
      <c r="B26" s="120">
        <v>3941</v>
      </c>
      <c r="C26" s="93">
        <v>64589</v>
      </c>
      <c r="D26" s="124">
        <v>2</v>
      </c>
      <c r="H26" s="87"/>
      <c r="I26" s="87"/>
      <c r="J26" s="87"/>
      <c r="K26" s="87"/>
      <c r="L26" s="87"/>
      <c r="M26" s="87"/>
    </row>
    <row r="27" spans="1:14" x14ac:dyDescent="0.3">
      <c r="A27" s="12" t="s">
        <v>45</v>
      </c>
      <c r="B27" s="120">
        <v>4194</v>
      </c>
      <c r="C27" s="93">
        <v>99280</v>
      </c>
      <c r="D27" s="124">
        <v>2</v>
      </c>
      <c r="H27" s="87"/>
      <c r="I27" s="87"/>
      <c r="J27" s="87"/>
      <c r="K27" s="87"/>
      <c r="L27" s="87"/>
      <c r="M27" s="87"/>
    </row>
    <row r="28" spans="1:14" ht="14.5" thickBot="1" x14ac:dyDescent="0.35">
      <c r="A28" s="77" t="s">
        <v>47</v>
      </c>
      <c r="B28" s="120">
        <v>4401</v>
      </c>
      <c r="C28" s="95">
        <v>99548</v>
      </c>
      <c r="D28" s="125">
        <v>2</v>
      </c>
      <c r="H28" s="87"/>
      <c r="I28" s="87"/>
      <c r="J28" s="87"/>
      <c r="K28" s="87"/>
      <c r="L28" s="87"/>
      <c r="M28" s="87"/>
    </row>
    <row r="29" spans="1:14" ht="14.5" thickTop="1" x14ac:dyDescent="0.3">
      <c r="A29" s="72" t="s">
        <v>19</v>
      </c>
      <c r="B29" s="118">
        <v>5797</v>
      </c>
      <c r="C29" s="74">
        <v>110590</v>
      </c>
      <c r="D29" s="123">
        <v>3</v>
      </c>
      <c r="H29" s="87"/>
      <c r="I29" s="87"/>
      <c r="J29" s="87"/>
      <c r="K29" s="87"/>
      <c r="L29" s="87"/>
      <c r="M29" s="87"/>
    </row>
    <row r="30" spans="1:14" x14ac:dyDescent="0.3">
      <c r="A30" s="12" t="s">
        <v>7</v>
      </c>
      <c r="B30" s="120">
        <v>6018</v>
      </c>
      <c r="C30" s="62">
        <v>115490</v>
      </c>
      <c r="D30" s="124">
        <v>3</v>
      </c>
      <c r="H30" s="87"/>
      <c r="I30" s="87"/>
      <c r="J30" s="87"/>
      <c r="K30" s="87"/>
      <c r="L30" s="87"/>
      <c r="M30" s="87"/>
    </row>
    <row r="31" spans="1:14" x14ac:dyDescent="0.3">
      <c r="A31" s="12" t="s">
        <v>48</v>
      </c>
      <c r="B31" s="120">
        <v>6664</v>
      </c>
      <c r="C31" s="62">
        <v>139082</v>
      </c>
      <c r="D31" s="124">
        <v>3</v>
      </c>
    </row>
    <row r="32" spans="1:14" ht="14.5" thickBot="1" x14ac:dyDescent="0.35">
      <c r="A32" s="77" t="s">
        <v>17</v>
      </c>
      <c r="B32" s="121">
        <v>7476</v>
      </c>
      <c r="C32" s="98">
        <v>144178</v>
      </c>
      <c r="D32" s="125">
        <v>3</v>
      </c>
    </row>
    <row r="33" spans="1:3" ht="14.5" thickTop="1" x14ac:dyDescent="0.3"/>
    <row r="36" spans="1:3" x14ac:dyDescent="0.3">
      <c r="B36" s="137">
        <f>(MAX(B7:B32)-MIN(B7:B32))/3</f>
        <v>2085.3333333333335</v>
      </c>
      <c r="C36" s="87"/>
    </row>
    <row r="37" spans="1:3" x14ac:dyDescent="0.3">
      <c r="B37" s="87"/>
      <c r="C37" s="87"/>
    </row>
    <row r="38" spans="1:3" x14ac:dyDescent="0.3">
      <c r="A38" s="1">
        <v>1</v>
      </c>
      <c r="B38" s="137">
        <f>B7</f>
        <v>1220</v>
      </c>
      <c r="C38" s="137">
        <f>B38+B36</f>
        <v>3305.3333333333335</v>
      </c>
    </row>
    <row r="39" spans="1:3" x14ac:dyDescent="0.3">
      <c r="A39" s="1">
        <v>2</v>
      </c>
      <c r="B39" s="137">
        <f>C38</f>
        <v>3305.3333333333335</v>
      </c>
      <c r="C39" s="137">
        <f>C38+B36</f>
        <v>5390.666666666667</v>
      </c>
    </row>
    <row r="40" spans="1:3" x14ac:dyDescent="0.3">
      <c r="A40" s="1">
        <v>3</v>
      </c>
      <c r="B40" s="137">
        <f>C39</f>
        <v>5390.666666666667</v>
      </c>
      <c r="C40" s="137">
        <f>B40+B36</f>
        <v>7476</v>
      </c>
    </row>
    <row r="43" spans="1:3" x14ac:dyDescent="0.3">
      <c r="B43" s="85">
        <v>40947</v>
      </c>
      <c r="C43" s="85"/>
    </row>
    <row r="44" spans="1:3" x14ac:dyDescent="0.3">
      <c r="A44" s="84" t="s">
        <v>74</v>
      </c>
      <c r="B44" s="85">
        <v>21337</v>
      </c>
      <c r="C44" s="85">
        <v>62284</v>
      </c>
    </row>
    <row r="45" spans="1:3" x14ac:dyDescent="0.3">
      <c r="A45" s="84" t="s">
        <v>75</v>
      </c>
      <c r="B45" s="85">
        <v>62284</v>
      </c>
      <c r="C45" s="85">
        <v>103231</v>
      </c>
    </row>
    <row r="46" spans="1:3" x14ac:dyDescent="0.3">
      <c r="A46" s="84" t="s">
        <v>76</v>
      </c>
      <c r="B46" s="85">
        <v>103231</v>
      </c>
      <c r="C46" s="85">
        <v>144178</v>
      </c>
    </row>
  </sheetData>
  <sortState xmlns:xlrd2="http://schemas.microsoft.com/office/spreadsheetml/2017/richdata2" ref="A7:C32">
    <sortCondition ref="B7:B32"/>
  </sortState>
  <mergeCells count="12">
    <mergeCell ref="H10:H13"/>
    <mergeCell ref="H14:H17"/>
    <mergeCell ref="A2:A5"/>
    <mergeCell ref="B3:B5"/>
    <mergeCell ref="C3:C5"/>
    <mergeCell ref="D3:D5"/>
    <mergeCell ref="H4:H5"/>
    <mergeCell ref="K4:L4"/>
    <mergeCell ref="M4:N4"/>
    <mergeCell ref="H6:H9"/>
    <mergeCell ref="I4:I5"/>
    <mergeCell ref="J4:J5"/>
  </mergeCells>
  <pageMargins left="0.7" right="0.7" top="0.75" bottom="0.75" header="0.3" footer="0.3"/>
  <pageSetup paperSize="9" scale="3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134B-90DB-489F-A916-6CD918B971D8}">
  <dimension ref="A1:O75"/>
  <sheetViews>
    <sheetView topLeftCell="H1" zoomScale="115" zoomScaleNormal="115" workbookViewId="0">
      <selection activeCell="I14" sqref="I14:I17"/>
    </sheetView>
  </sheetViews>
  <sheetFormatPr defaultColWidth="9.1796875" defaultRowHeight="14" x14ac:dyDescent="0.3"/>
  <cols>
    <col min="1" max="1" width="9.1796875" style="1"/>
    <col min="2" max="2" width="43.1796875" style="1" customWidth="1"/>
    <col min="3" max="3" width="10.1796875" style="1" customWidth="1"/>
    <col min="4" max="4" width="16.7265625" style="63" customWidth="1"/>
    <col min="5" max="5" width="9.1796875" style="85"/>
    <col min="6" max="8" width="9.1796875" style="1"/>
    <col min="9" max="9" width="12.7265625" style="1" customWidth="1"/>
    <col min="10" max="10" width="12.90625" style="1" customWidth="1"/>
    <col min="11" max="11" width="12.1796875" style="1" customWidth="1"/>
    <col min="12" max="12" width="9.81640625" style="1" customWidth="1"/>
    <col min="13" max="13" width="11.54296875" style="1" customWidth="1"/>
    <col min="14" max="14" width="9.81640625" style="1" customWidth="1"/>
    <col min="15" max="15" width="10.7265625" style="1" customWidth="1"/>
    <col min="16" max="16384" width="9.1796875" style="1"/>
  </cols>
  <sheetData>
    <row r="1" spans="1:15" ht="14.5" thickBot="1" x14ac:dyDescent="0.35">
      <c r="D1" s="61"/>
    </row>
    <row r="2" spans="1:15" ht="21.75" customHeight="1" x14ac:dyDescent="0.3">
      <c r="B2" s="160"/>
      <c r="C2" s="198" t="s">
        <v>22</v>
      </c>
      <c r="D2" s="198" t="s">
        <v>20</v>
      </c>
    </row>
    <row r="3" spans="1:15" ht="23.25" customHeight="1" x14ac:dyDescent="0.3">
      <c r="B3" s="161"/>
      <c r="C3" s="199"/>
      <c r="D3" s="199"/>
    </row>
    <row r="4" spans="1:15" ht="23.25" customHeight="1" x14ac:dyDescent="0.3">
      <c r="B4" s="161"/>
      <c r="C4" s="199"/>
      <c r="D4" s="199"/>
      <c r="I4" s="158" t="s">
        <v>86</v>
      </c>
      <c r="J4" s="205" t="s">
        <v>88</v>
      </c>
      <c r="K4" s="205" t="s">
        <v>89</v>
      </c>
      <c r="L4" s="200" t="s">
        <v>91</v>
      </c>
      <c r="M4" s="201"/>
      <c r="N4" s="200" t="s">
        <v>93</v>
      </c>
      <c r="O4" s="201"/>
    </row>
    <row r="5" spans="1:15" ht="33.75" customHeight="1" thickBot="1" x14ac:dyDescent="0.35">
      <c r="B5" s="161"/>
      <c r="C5" s="199"/>
      <c r="D5" s="199"/>
      <c r="E5" s="85" t="s">
        <v>94</v>
      </c>
      <c r="I5" s="205"/>
      <c r="J5" s="206"/>
      <c r="K5" s="206"/>
      <c r="L5" s="148" t="s">
        <v>87</v>
      </c>
      <c r="M5" s="146" t="s">
        <v>92</v>
      </c>
      <c r="N5" s="148" t="s">
        <v>87</v>
      </c>
      <c r="O5" s="146" t="s">
        <v>92</v>
      </c>
    </row>
    <row r="6" spans="1:15" ht="16.5" customHeight="1" thickBot="1" x14ac:dyDescent="0.35">
      <c r="B6" s="66" t="s">
        <v>24</v>
      </c>
      <c r="C6" s="67" t="s">
        <v>67</v>
      </c>
      <c r="D6" s="68" t="s">
        <v>68</v>
      </c>
      <c r="I6" s="202">
        <v>1</v>
      </c>
      <c r="J6" s="138">
        <v>1</v>
      </c>
      <c r="K6" s="138">
        <v>15</v>
      </c>
      <c r="L6" s="139">
        <f>SUM(C7:C21)</f>
        <v>65123</v>
      </c>
      <c r="M6" s="140"/>
      <c r="N6" s="140">
        <f>SUM(D7:D21)</f>
        <v>586664</v>
      </c>
      <c r="O6" s="141"/>
    </row>
    <row r="7" spans="1:15" ht="14.5" thickTop="1" x14ac:dyDescent="0.3">
      <c r="A7" s="85">
        <v>25</v>
      </c>
      <c r="B7" s="72" t="s">
        <v>10</v>
      </c>
      <c r="C7" s="81">
        <v>2459</v>
      </c>
      <c r="D7" s="74">
        <v>21337</v>
      </c>
      <c r="E7" s="99">
        <v>1</v>
      </c>
      <c r="F7" s="1">
        <v>21337</v>
      </c>
      <c r="G7" s="1">
        <v>62284</v>
      </c>
      <c r="I7" s="203"/>
      <c r="J7" s="147">
        <v>2</v>
      </c>
      <c r="K7" s="147">
        <v>4</v>
      </c>
      <c r="L7" s="3">
        <f>SUM(C22:C25)</f>
        <v>32431</v>
      </c>
      <c r="M7" s="3"/>
      <c r="N7" s="3">
        <f>SUM(D22:D25)</f>
        <v>274291</v>
      </c>
      <c r="O7" s="9"/>
    </row>
    <row r="8" spans="1:15" x14ac:dyDescent="0.3">
      <c r="A8" s="85">
        <v>24</v>
      </c>
      <c r="B8" s="12" t="s">
        <v>4</v>
      </c>
      <c r="C8" s="37">
        <v>1968</v>
      </c>
      <c r="D8" s="62">
        <v>23522</v>
      </c>
      <c r="E8" s="100">
        <v>1</v>
      </c>
      <c r="F8" s="1">
        <v>62284</v>
      </c>
      <c r="G8" s="1">
        <v>103231</v>
      </c>
      <c r="I8" s="203"/>
      <c r="J8" s="147">
        <v>3</v>
      </c>
      <c r="K8" s="147">
        <v>1</v>
      </c>
      <c r="L8" s="3">
        <f>C26</f>
        <v>8782</v>
      </c>
      <c r="M8" s="3"/>
      <c r="N8" s="3">
        <f>D26</f>
        <v>115490</v>
      </c>
      <c r="O8" s="9"/>
    </row>
    <row r="9" spans="1:15" ht="16.5" customHeight="1" thickBot="1" x14ac:dyDescent="0.35">
      <c r="A9" s="85">
        <v>23</v>
      </c>
      <c r="B9" s="12" t="s">
        <v>2</v>
      </c>
      <c r="C9" s="37">
        <v>2659</v>
      </c>
      <c r="D9" s="62">
        <v>24892</v>
      </c>
      <c r="E9" s="100">
        <v>1</v>
      </c>
      <c r="F9" s="1">
        <v>103231</v>
      </c>
      <c r="G9" s="1">
        <v>144178</v>
      </c>
      <c r="I9" s="204"/>
      <c r="J9" s="142" t="s">
        <v>87</v>
      </c>
      <c r="K9" s="142">
        <f>SUM(K6:K8)</f>
        <v>20</v>
      </c>
      <c r="L9" s="143">
        <f>SUM(C7:C26)</f>
        <v>106336</v>
      </c>
      <c r="M9" s="143"/>
      <c r="N9" s="143">
        <f>SUM(D7:D26)</f>
        <v>976445</v>
      </c>
      <c r="O9" s="144"/>
    </row>
    <row r="10" spans="1:15" x14ac:dyDescent="0.3">
      <c r="A10" s="85">
        <v>4</v>
      </c>
      <c r="B10" s="12" t="s">
        <v>9</v>
      </c>
      <c r="C10" s="38">
        <v>3693</v>
      </c>
      <c r="D10" s="62">
        <v>26643</v>
      </c>
      <c r="E10" s="100">
        <v>1</v>
      </c>
      <c r="I10" s="202">
        <v>2</v>
      </c>
      <c r="J10" s="138">
        <v>1</v>
      </c>
      <c r="K10" s="138"/>
      <c r="L10" s="140"/>
      <c r="M10" s="140"/>
      <c r="N10" s="140"/>
      <c r="O10" s="141"/>
    </row>
    <row r="11" spans="1:15" x14ac:dyDescent="0.3">
      <c r="A11" s="85">
        <v>13</v>
      </c>
      <c r="B11" s="12" t="s">
        <v>1</v>
      </c>
      <c r="C11" s="37">
        <v>4458</v>
      </c>
      <c r="D11" s="62">
        <v>30758</v>
      </c>
      <c r="E11" s="100">
        <v>1</v>
      </c>
      <c r="I11" s="203"/>
      <c r="J11" s="147">
        <v>2</v>
      </c>
      <c r="K11" s="147"/>
      <c r="L11" s="3"/>
      <c r="M11" s="3"/>
      <c r="N11" s="3"/>
      <c r="O11" s="9"/>
    </row>
    <row r="12" spans="1:15" x14ac:dyDescent="0.3">
      <c r="A12" s="85">
        <v>19</v>
      </c>
      <c r="B12" s="12" t="s">
        <v>16</v>
      </c>
      <c r="C12" s="38">
        <v>2323</v>
      </c>
      <c r="D12" s="62">
        <v>31818</v>
      </c>
      <c r="E12" s="100">
        <v>1</v>
      </c>
      <c r="I12" s="203"/>
      <c r="J12" s="147">
        <v>3</v>
      </c>
      <c r="K12" s="147"/>
      <c r="L12" s="3"/>
      <c r="M12" s="3"/>
      <c r="N12" s="3"/>
      <c r="O12" s="9"/>
    </row>
    <row r="13" spans="1:15" ht="14.5" thickBot="1" x14ac:dyDescent="0.35">
      <c r="A13" s="85">
        <v>1</v>
      </c>
      <c r="B13" s="12" t="s">
        <v>12</v>
      </c>
      <c r="C13" s="38">
        <v>4749</v>
      </c>
      <c r="D13" s="62">
        <v>34354</v>
      </c>
      <c r="E13" s="100">
        <v>1</v>
      </c>
      <c r="I13" s="204"/>
      <c r="J13" s="142" t="s">
        <v>87</v>
      </c>
      <c r="K13" s="142"/>
      <c r="L13" s="143"/>
      <c r="M13" s="143"/>
      <c r="N13" s="143"/>
      <c r="O13" s="144"/>
    </row>
    <row r="14" spans="1:15" x14ac:dyDescent="0.3">
      <c r="A14" s="85">
        <v>15</v>
      </c>
      <c r="B14" s="12" t="s">
        <v>15</v>
      </c>
      <c r="C14" s="38">
        <v>3512</v>
      </c>
      <c r="D14" s="62">
        <v>37547</v>
      </c>
      <c r="E14" s="100">
        <v>1</v>
      </c>
      <c r="I14" s="202">
        <v>3</v>
      </c>
      <c r="J14" s="138">
        <v>1</v>
      </c>
      <c r="K14" s="138"/>
      <c r="L14" s="140"/>
      <c r="M14" s="140"/>
      <c r="N14" s="140"/>
      <c r="O14" s="141"/>
    </row>
    <row r="15" spans="1:15" x14ac:dyDescent="0.3">
      <c r="A15" s="85">
        <v>3</v>
      </c>
      <c r="B15" s="12" t="s">
        <v>13</v>
      </c>
      <c r="C15" s="38">
        <v>5337</v>
      </c>
      <c r="D15" s="62">
        <v>37797</v>
      </c>
      <c r="E15" s="100">
        <v>1</v>
      </c>
      <c r="I15" s="203"/>
      <c r="J15" s="147">
        <v>2</v>
      </c>
      <c r="K15" s="147"/>
      <c r="L15" s="3"/>
      <c r="M15" s="3"/>
      <c r="N15" s="3"/>
      <c r="O15" s="9"/>
    </row>
    <row r="16" spans="1:15" ht="15.75" customHeight="1" x14ac:dyDescent="0.3">
      <c r="A16" s="85">
        <v>2</v>
      </c>
      <c r="B16" s="12" t="s">
        <v>3</v>
      </c>
      <c r="C16" s="37">
        <v>3793</v>
      </c>
      <c r="D16" s="62">
        <v>39484</v>
      </c>
      <c r="E16" s="100">
        <v>1</v>
      </c>
      <c r="I16" s="203"/>
      <c r="J16" s="147">
        <v>3</v>
      </c>
      <c r="K16" s="147"/>
      <c r="L16" s="3"/>
      <c r="M16" s="3"/>
      <c r="N16" s="3"/>
      <c r="O16" s="9"/>
    </row>
    <row r="17" spans="1:15" ht="14.5" thickBot="1" x14ac:dyDescent="0.35">
      <c r="A17" s="85">
        <v>8</v>
      </c>
      <c r="B17" s="12" t="s">
        <v>6</v>
      </c>
      <c r="C17" s="38">
        <v>3710</v>
      </c>
      <c r="D17" s="62">
        <v>46589</v>
      </c>
      <c r="E17" s="100">
        <v>1</v>
      </c>
      <c r="I17" s="204"/>
      <c r="J17" s="142" t="s">
        <v>87</v>
      </c>
      <c r="K17" s="142"/>
      <c r="L17" s="143"/>
      <c r="M17" s="143"/>
      <c r="N17" s="143"/>
      <c r="O17" s="144"/>
    </row>
    <row r="18" spans="1:15" x14ac:dyDescent="0.3">
      <c r="A18" s="85">
        <v>5</v>
      </c>
      <c r="B18" s="12" t="s">
        <v>8</v>
      </c>
      <c r="C18" s="38">
        <v>6802</v>
      </c>
      <c r="D18" s="62">
        <v>54261</v>
      </c>
      <c r="E18" s="100">
        <v>1</v>
      </c>
    </row>
    <row r="19" spans="1:15" x14ac:dyDescent="0.3">
      <c r="A19" s="85">
        <v>17</v>
      </c>
      <c r="B19" s="12" t="s">
        <v>42</v>
      </c>
      <c r="C19" s="38">
        <v>6583</v>
      </c>
      <c r="D19" s="62">
        <v>57856</v>
      </c>
      <c r="E19" s="100">
        <v>1</v>
      </c>
    </row>
    <row r="20" spans="1:15" x14ac:dyDescent="0.3">
      <c r="A20" s="85">
        <v>10</v>
      </c>
      <c r="B20" s="12" t="s">
        <v>41</v>
      </c>
      <c r="C20" s="38">
        <v>5430</v>
      </c>
      <c r="D20" s="62">
        <v>58623</v>
      </c>
      <c r="E20" s="100">
        <v>1</v>
      </c>
    </row>
    <row r="21" spans="1:15" x14ac:dyDescent="0.3">
      <c r="A21" s="85">
        <v>14</v>
      </c>
      <c r="B21" s="12" t="s">
        <v>44</v>
      </c>
      <c r="C21" s="38">
        <v>7647</v>
      </c>
      <c r="D21" s="62">
        <v>61183</v>
      </c>
      <c r="E21" s="100">
        <v>1</v>
      </c>
    </row>
    <row r="22" spans="1:15" x14ac:dyDescent="0.3">
      <c r="A22" s="85">
        <v>22</v>
      </c>
      <c r="B22" s="12" t="s">
        <v>40</v>
      </c>
      <c r="C22" s="37">
        <v>6336</v>
      </c>
      <c r="D22" s="62">
        <v>64589</v>
      </c>
      <c r="E22" s="100">
        <v>2</v>
      </c>
    </row>
    <row r="23" spans="1:15" x14ac:dyDescent="0.3">
      <c r="A23" s="85">
        <v>20</v>
      </c>
      <c r="B23" s="12" t="s">
        <v>46</v>
      </c>
      <c r="C23" s="38">
        <v>9002</v>
      </c>
      <c r="D23" s="62">
        <v>65407</v>
      </c>
      <c r="E23" s="100">
        <v>2</v>
      </c>
    </row>
    <row r="24" spans="1:15" x14ac:dyDescent="0.3">
      <c r="A24" s="85">
        <v>6</v>
      </c>
      <c r="B24" s="12" t="s">
        <v>49</v>
      </c>
      <c r="C24" s="38">
        <v>9302</v>
      </c>
      <c r="D24" s="62">
        <v>71244</v>
      </c>
      <c r="E24" s="100">
        <v>2</v>
      </c>
    </row>
    <row r="25" spans="1:15" x14ac:dyDescent="0.3">
      <c r="A25" s="85">
        <v>18</v>
      </c>
      <c r="B25" s="12" t="s">
        <v>43</v>
      </c>
      <c r="C25" s="38">
        <v>7791</v>
      </c>
      <c r="D25" s="62">
        <v>73051</v>
      </c>
      <c r="E25" s="100">
        <v>2</v>
      </c>
    </row>
    <row r="26" spans="1:15" ht="14.5" thickBot="1" x14ac:dyDescent="0.35">
      <c r="A26" s="85">
        <v>11</v>
      </c>
      <c r="B26" s="77" t="s">
        <v>7</v>
      </c>
      <c r="C26" s="78">
        <v>8782</v>
      </c>
      <c r="D26" s="79">
        <v>115490</v>
      </c>
      <c r="E26" s="101">
        <v>3</v>
      </c>
    </row>
    <row r="27" spans="1:15" ht="14.5" thickTop="1" x14ac:dyDescent="0.3">
      <c r="A27" s="85">
        <v>16</v>
      </c>
      <c r="B27" s="72" t="s">
        <v>48</v>
      </c>
      <c r="C27" s="81">
        <v>9995</v>
      </c>
      <c r="D27" s="74">
        <v>139082</v>
      </c>
      <c r="E27" s="99"/>
    </row>
    <row r="28" spans="1:15" x14ac:dyDescent="0.3">
      <c r="A28" s="85">
        <v>7</v>
      </c>
      <c r="B28" s="12" t="s">
        <v>47</v>
      </c>
      <c r="C28" s="38">
        <v>10586</v>
      </c>
      <c r="D28" s="62">
        <v>99548</v>
      </c>
      <c r="E28" s="100"/>
    </row>
    <row r="29" spans="1:15" x14ac:dyDescent="0.3">
      <c r="A29" s="85">
        <v>12</v>
      </c>
      <c r="B29" s="12" t="s">
        <v>14</v>
      </c>
      <c r="C29" s="38">
        <v>11517</v>
      </c>
      <c r="D29" s="62">
        <v>76362</v>
      </c>
      <c r="E29" s="100"/>
    </row>
    <row r="30" spans="1:15" x14ac:dyDescent="0.3">
      <c r="A30" s="85">
        <v>9</v>
      </c>
      <c r="B30" s="12" t="s">
        <v>45</v>
      </c>
      <c r="C30" s="38">
        <v>11908</v>
      </c>
      <c r="D30" s="62">
        <v>99280</v>
      </c>
      <c r="E30" s="100"/>
    </row>
    <row r="31" spans="1:15" ht="14.5" thickBot="1" x14ac:dyDescent="0.35">
      <c r="A31" s="85">
        <v>21</v>
      </c>
      <c r="B31" s="77" t="s">
        <v>19</v>
      </c>
      <c r="C31" s="78">
        <v>15476</v>
      </c>
      <c r="D31" s="79">
        <v>110590</v>
      </c>
      <c r="E31" s="101"/>
    </row>
    <row r="32" spans="1:15" ht="14.5" thickTop="1" x14ac:dyDescent="0.3">
      <c r="A32" s="85">
        <v>26</v>
      </c>
      <c r="B32" s="69" t="s">
        <v>17</v>
      </c>
      <c r="C32" s="70">
        <v>24409</v>
      </c>
      <c r="D32" s="71">
        <v>144178</v>
      </c>
    </row>
    <row r="34" spans="2:11" x14ac:dyDescent="0.3">
      <c r="D34" s="1"/>
    </row>
    <row r="35" spans="2:11" x14ac:dyDescent="0.3">
      <c r="D35" s="1"/>
    </row>
    <row r="36" spans="2:11" x14ac:dyDescent="0.3">
      <c r="D36" s="1"/>
    </row>
    <row r="37" spans="2:11" x14ac:dyDescent="0.3">
      <c r="B37" s="1" t="s">
        <v>65</v>
      </c>
      <c r="D37" s="1"/>
    </row>
    <row r="38" spans="2:11" x14ac:dyDescent="0.3">
      <c r="B38" s="1" t="s">
        <v>66</v>
      </c>
      <c r="D38" s="1"/>
    </row>
    <row r="39" spans="2:11" x14ac:dyDescent="0.3">
      <c r="D39" s="1"/>
    </row>
    <row r="40" spans="2:11" x14ac:dyDescent="0.3">
      <c r="B40" s="1" t="s">
        <v>69</v>
      </c>
      <c r="C40" s="1" t="s">
        <v>70</v>
      </c>
      <c r="D40" s="29">
        <f>(MAX(C7:C32)-MIN(C7:C32))/3</f>
        <v>7480.333333333333</v>
      </c>
      <c r="H40" s="1">
        <v>40947</v>
      </c>
    </row>
    <row r="41" spans="2:11" x14ac:dyDescent="0.3">
      <c r="D41" s="1"/>
    </row>
    <row r="42" spans="2:11" x14ac:dyDescent="0.3">
      <c r="C42" s="29">
        <f>MIN(C7:C32)</f>
        <v>1968</v>
      </c>
      <c r="D42" s="29">
        <f>C42+D40</f>
        <v>9448.3333333333321</v>
      </c>
      <c r="G42" s="1">
        <v>21337</v>
      </c>
      <c r="H42" s="1">
        <v>62284</v>
      </c>
    </row>
    <row r="43" spans="2:11" x14ac:dyDescent="0.3">
      <c r="C43" s="29">
        <f>D42</f>
        <v>9448.3333333333321</v>
      </c>
      <c r="D43" s="29">
        <f>C43+D40</f>
        <v>16928.666666666664</v>
      </c>
      <c r="G43" s="1">
        <v>62284</v>
      </c>
      <c r="H43" s="1">
        <v>103231</v>
      </c>
    </row>
    <row r="44" spans="2:11" x14ac:dyDescent="0.3">
      <c r="C44" s="29">
        <f>D43</f>
        <v>16928.666666666664</v>
      </c>
      <c r="D44" s="29">
        <f>C44+D40</f>
        <v>24408.999999999996</v>
      </c>
      <c r="G44" s="1">
        <v>103231</v>
      </c>
      <c r="H44" s="1">
        <v>144178</v>
      </c>
    </row>
    <row r="45" spans="2:11" x14ac:dyDescent="0.3">
      <c r="D45" s="1"/>
    </row>
    <row r="46" spans="2:11" x14ac:dyDescent="0.3">
      <c r="D46" s="1"/>
    </row>
    <row r="47" spans="2:11" x14ac:dyDescent="0.3">
      <c r="D47" s="1"/>
    </row>
    <row r="48" spans="2:11" ht="15.5" x14ac:dyDescent="0.35">
      <c r="B48" s="193" t="s">
        <v>77</v>
      </c>
      <c r="C48" s="195" t="s">
        <v>71</v>
      </c>
      <c r="D48" s="195"/>
      <c r="E48" s="195"/>
      <c r="F48" s="196" t="s">
        <v>72</v>
      </c>
      <c r="G48" s="197"/>
      <c r="H48" s="197"/>
      <c r="I48" s="197"/>
      <c r="J48"/>
      <c r="K48"/>
    </row>
    <row r="49" spans="2:13" ht="60" thickBot="1" x14ac:dyDescent="0.4">
      <c r="B49" s="194"/>
      <c r="C49" s="82" t="s">
        <v>73</v>
      </c>
      <c r="D49" s="82" t="s">
        <v>78</v>
      </c>
      <c r="E49" s="82" t="s">
        <v>79</v>
      </c>
      <c r="F49" s="82" t="s">
        <v>73</v>
      </c>
      <c r="G49" s="82" t="s">
        <v>79</v>
      </c>
      <c r="H49" s="82" t="s">
        <v>78</v>
      </c>
      <c r="I49" s="82"/>
      <c r="J49"/>
      <c r="K49"/>
    </row>
    <row r="50" spans="2:13" ht="14.5" thickTop="1" x14ac:dyDescent="0.3">
      <c r="B50" s="72" t="s">
        <v>4</v>
      </c>
      <c r="C50" s="99">
        <v>25</v>
      </c>
      <c r="D50" s="73">
        <v>1968</v>
      </c>
      <c r="E50" s="74">
        <v>23522</v>
      </c>
      <c r="F50" s="102">
        <v>23</v>
      </c>
      <c r="G50" s="103">
        <v>21337</v>
      </c>
      <c r="H50" s="104">
        <v>2459</v>
      </c>
      <c r="I50" s="105"/>
      <c r="J50" s="106" t="s">
        <v>10</v>
      </c>
      <c r="K50" s="106"/>
      <c r="L50" s="105"/>
      <c r="M50" s="105"/>
    </row>
    <row r="51" spans="2:13" x14ac:dyDescent="0.3">
      <c r="B51" s="12" t="s">
        <v>16</v>
      </c>
      <c r="C51" s="100">
        <v>24</v>
      </c>
      <c r="D51" s="38">
        <v>2323</v>
      </c>
      <c r="E51" s="62">
        <v>31818</v>
      </c>
      <c r="F51" s="107">
        <v>25</v>
      </c>
      <c r="G51" s="62">
        <v>23522</v>
      </c>
      <c r="H51" s="37">
        <v>1968</v>
      </c>
      <c r="I51" s="76"/>
      <c r="J51" s="12" t="s">
        <v>4</v>
      </c>
      <c r="K51" s="12"/>
      <c r="L51" s="76"/>
      <c r="M51" s="76"/>
    </row>
    <row r="52" spans="2:13" x14ac:dyDescent="0.3">
      <c r="B52" s="12" t="s">
        <v>10</v>
      </c>
      <c r="C52" s="100">
        <v>23</v>
      </c>
      <c r="D52" s="38">
        <v>2459</v>
      </c>
      <c r="E52" s="62">
        <v>21337</v>
      </c>
      <c r="F52" s="107">
        <v>4</v>
      </c>
      <c r="G52" s="62">
        <v>24892</v>
      </c>
      <c r="H52" s="37">
        <v>2659</v>
      </c>
      <c r="I52" s="76"/>
      <c r="J52" s="12" t="s">
        <v>2</v>
      </c>
      <c r="K52" s="12"/>
      <c r="L52" s="76"/>
      <c r="M52" s="76"/>
    </row>
    <row r="53" spans="2:13" x14ac:dyDescent="0.3">
      <c r="B53" s="12" t="s">
        <v>2</v>
      </c>
      <c r="C53" s="100">
        <v>4</v>
      </c>
      <c r="D53" s="37">
        <v>2659</v>
      </c>
      <c r="E53" s="62">
        <v>24892</v>
      </c>
      <c r="F53" s="107">
        <v>19</v>
      </c>
      <c r="G53" s="62">
        <v>26643</v>
      </c>
      <c r="H53" s="38">
        <v>3693</v>
      </c>
      <c r="I53" s="76"/>
      <c r="J53" s="12" t="s">
        <v>9</v>
      </c>
      <c r="K53" s="12"/>
      <c r="L53" s="76"/>
      <c r="M53" s="76"/>
    </row>
    <row r="54" spans="2:13" x14ac:dyDescent="0.3">
      <c r="B54" s="12" t="s">
        <v>15</v>
      </c>
      <c r="C54" s="100">
        <v>13</v>
      </c>
      <c r="D54" s="38">
        <v>3512</v>
      </c>
      <c r="E54" s="62">
        <v>37547</v>
      </c>
      <c r="F54" s="107">
        <v>3</v>
      </c>
      <c r="G54" s="62">
        <v>30758</v>
      </c>
      <c r="H54" s="37">
        <v>4458</v>
      </c>
      <c r="I54" s="76"/>
      <c r="J54" s="12" t="s">
        <v>1</v>
      </c>
      <c r="K54" s="12"/>
      <c r="L54" s="76"/>
      <c r="M54" s="76"/>
    </row>
    <row r="55" spans="2:13" x14ac:dyDescent="0.3">
      <c r="B55" s="12" t="s">
        <v>9</v>
      </c>
      <c r="C55" s="100">
        <v>19</v>
      </c>
      <c r="D55" s="38">
        <v>3693</v>
      </c>
      <c r="E55" s="62">
        <v>26643</v>
      </c>
      <c r="F55" s="107">
        <v>24</v>
      </c>
      <c r="G55" s="62">
        <v>31818</v>
      </c>
      <c r="H55" s="38">
        <v>2323</v>
      </c>
      <c r="I55" s="76"/>
      <c r="J55" s="12" t="s">
        <v>16</v>
      </c>
      <c r="K55" s="12"/>
      <c r="L55" s="76"/>
      <c r="M55" s="76"/>
    </row>
    <row r="56" spans="2:13" x14ac:dyDescent="0.3">
      <c r="B56" s="12" t="s">
        <v>6</v>
      </c>
      <c r="C56" s="100">
        <v>1</v>
      </c>
      <c r="D56" s="38">
        <v>3710</v>
      </c>
      <c r="E56" s="62">
        <v>46589</v>
      </c>
      <c r="F56" s="107">
        <v>2</v>
      </c>
      <c r="G56" s="62">
        <v>34354</v>
      </c>
      <c r="H56" s="38">
        <v>4749</v>
      </c>
      <c r="I56" s="76">
        <v>1</v>
      </c>
      <c r="J56" s="12" t="s">
        <v>12</v>
      </c>
      <c r="K56" s="12"/>
      <c r="L56" s="76"/>
      <c r="M56" s="76"/>
    </row>
    <row r="57" spans="2:13" x14ac:dyDescent="0.3">
      <c r="B57" s="12" t="s">
        <v>3</v>
      </c>
      <c r="C57" s="100">
        <v>15</v>
      </c>
      <c r="D57" s="37">
        <v>3793</v>
      </c>
      <c r="E57" s="62">
        <v>39484</v>
      </c>
      <c r="F57" s="107">
        <v>13</v>
      </c>
      <c r="G57" s="62">
        <v>37547</v>
      </c>
      <c r="H57" s="38">
        <v>3512</v>
      </c>
      <c r="I57" s="76"/>
      <c r="J57" s="12" t="s">
        <v>15</v>
      </c>
      <c r="K57" s="12"/>
      <c r="L57" s="76"/>
      <c r="M57" s="76"/>
    </row>
    <row r="58" spans="2:13" x14ac:dyDescent="0.3">
      <c r="B58" s="12" t="s">
        <v>1</v>
      </c>
      <c r="C58" s="100">
        <v>3</v>
      </c>
      <c r="D58" s="37">
        <v>4458</v>
      </c>
      <c r="E58" s="62">
        <v>30758</v>
      </c>
      <c r="F58" s="107">
        <v>8</v>
      </c>
      <c r="G58" s="62">
        <v>37797</v>
      </c>
      <c r="H58" s="38">
        <v>5337</v>
      </c>
      <c r="I58" s="76"/>
      <c r="J58" s="12" t="s">
        <v>13</v>
      </c>
      <c r="K58" s="12"/>
      <c r="L58" s="76"/>
      <c r="M58" s="76"/>
    </row>
    <row r="59" spans="2:13" x14ac:dyDescent="0.3">
      <c r="B59" s="12" t="s">
        <v>12</v>
      </c>
      <c r="C59" s="100">
        <v>2</v>
      </c>
      <c r="D59" s="38">
        <v>4749</v>
      </c>
      <c r="E59" s="62">
        <v>34354</v>
      </c>
      <c r="F59" s="107">
        <v>15</v>
      </c>
      <c r="G59" s="62">
        <v>39484</v>
      </c>
      <c r="H59" s="37">
        <v>3793</v>
      </c>
      <c r="I59" s="76"/>
      <c r="J59" s="12" t="s">
        <v>3</v>
      </c>
      <c r="K59" s="12"/>
      <c r="L59" s="76"/>
      <c r="M59" s="76"/>
    </row>
    <row r="60" spans="2:13" x14ac:dyDescent="0.3">
      <c r="B60" s="12" t="s">
        <v>13</v>
      </c>
      <c r="C60" s="100">
        <v>8</v>
      </c>
      <c r="D60" s="38">
        <v>5337</v>
      </c>
      <c r="E60" s="62">
        <v>37797</v>
      </c>
      <c r="F60" s="107">
        <v>1</v>
      </c>
      <c r="G60" s="62">
        <v>46589</v>
      </c>
      <c r="H60" s="38">
        <v>3710</v>
      </c>
      <c r="I60" s="76"/>
      <c r="J60" s="12" t="s">
        <v>6</v>
      </c>
      <c r="K60" s="12"/>
      <c r="L60" s="76"/>
      <c r="M60" s="76"/>
    </row>
    <row r="61" spans="2:13" x14ac:dyDescent="0.3">
      <c r="B61" s="12" t="s">
        <v>41</v>
      </c>
      <c r="C61" s="100">
        <v>5</v>
      </c>
      <c r="D61" s="38">
        <v>5430</v>
      </c>
      <c r="E61" s="62">
        <v>58623</v>
      </c>
      <c r="F61" s="107">
        <v>14</v>
      </c>
      <c r="G61" s="62">
        <v>54261</v>
      </c>
      <c r="H61" s="38">
        <v>6802</v>
      </c>
      <c r="I61" s="76"/>
      <c r="J61" s="12" t="s">
        <v>8</v>
      </c>
      <c r="K61" s="12"/>
      <c r="L61" s="76"/>
      <c r="M61" s="76"/>
    </row>
    <row r="62" spans="2:13" x14ac:dyDescent="0.3">
      <c r="B62" s="12" t="s">
        <v>40</v>
      </c>
      <c r="C62" s="100">
        <v>17</v>
      </c>
      <c r="D62" s="37">
        <v>6336</v>
      </c>
      <c r="E62" s="62">
        <v>64589</v>
      </c>
      <c r="F62" s="107">
        <v>10</v>
      </c>
      <c r="G62" s="62">
        <v>57856</v>
      </c>
      <c r="H62" s="38">
        <v>6583</v>
      </c>
      <c r="I62" s="76"/>
      <c r="J62" s="12" t="s">
        <v>42</v>
      </c>
      <c r="K62" s="12"/>
      <c r="L62" s="76"/>
      <c r="M62" s="76"/>
    </row>
    <row r="63" spans="2:13" x14ac:dyDescent="0.3">
      <c r="B63" s="12" t="s">
        <v>42</v>
      </c>
      <c r="C63" s="100">
        <v>10</v>
      </c>
      <c r="D63" s="38">
        <v>6583</v>
      </c>
      <c r="E63" s="62">
        <v>57856</v>
      </c>
      <c r="F63" s="107">
        <v>5</v>
      </c>
      <c r="G63" s="62">
        <v>58623</v>
      </c>
      <c r="H63" s="38">
        <v>5430</v>
      </c>
      <c r="I63" s="76"/>
      <c r="J63" s="12" t="s">
        <v>41</v>
      </c>
      <c r="K63" s="12"/>
      <c r="L63" s="76"/>
      <c r="M63" s="76"/>
    </row>
    <row r="64" spans="2:13" ht="14.5" thickBot="1" x14ac:dyDescent="0.35">
      <c r="B64" s="12" t="s">
        <v>8</v>
      </c>
      <c r="C64" s="100">
        <v>14</v>
      </c>
      <c r="D64" s="38">
        <v>6802</v>
      </c>
      <c r="E64" s="62">
        <v>54261</v>
      </c>
      <c r="F64" s="108">
        <v>22</v>
      </c>
      <c r="G64" s="109">
        <v>61183</v>
      </c>
      <c r="H64" s="60">
        <v>7647</v>
      </c>
      <c r="I64" s="110"/>
      <c r="J64" s="24" t="s">
        <v>44</v>
      </c>
      <c r="K64" s="24"/>
      <c r="L64" s="110"/>
      <c r="M64" s="110"/>
    </row>
    <row r="65" spans="2:13" x14ac:dyDescent="0.3">
      <c r="B65" s="12" t="s">
        <v>44</v>
      </c>
      <c r="C65" s="100">
        <v>22</v>
      </c>
      <c r="D65" s="38">
        <v>7647</v>
      </c>
      <c r="E65" s="62">
        <v>61183</v>
      </c>
      <c r="F65" s="102">
        <v>17</v>
      </c>
      <c r="G65" s="103">
        <v>64589</v>
      </c>
      <c r="H65" s="111">
        <v>6336</v>
      </c>
      <c r="I65" s="105"/>
      <c r="J65" s="106" t="s">
        <v>40</v>
      </c>
      <c r="K65" s="106"/>
      <c r="L65" s="105"/>
      <c r="M65" s="105"/>
    </row>
    <row r="66" spans="2:13" x14ac:dyDescent="0.3">
      <c r="B66" s="12" t="s">
        <v>43</v>
      </c>
      <c r="C66" s="100">
        <v>20</v>
      </c>
      <c r="D66" s="38">
        <v>7791</v>
      </c>
      <c r="E66" s="62">
        <v>73051</v>
      </c>
      <c r="F66" s="107">
        <v>18</v>
      </c>
      <c r="G66" s="62">
        <v>65407</v>
      </c>
      <c r="H66" s="38">
        <v>9002</v>
      </c>
      <c r="I66" s="76"/>
      <c r="J66" s="12" t="s">
        <v>46</v>
      </c>
      <c r="K66" s="12"/>
      <c r="L66" s="76"/>
      <c r="M66" s="76"/>
    </row>
    <row r="67" spans="2:13" x14ac:dyDescent="0.3">
      <c r="B67" s="12" t="s">
        <v>7</v>
      </c>
      <c r="C67" s="100">
        <v>6</v>
      </c>
      <c r="D67" s="38">
        <v>8782</v>
      </c>
      <c r="E67" s="62">
        <v>115490</v>
      </c>
      <c r="F67" s="107">
        <v>11</v>
      </c>
      <c r="G67" s="62">
        <v>71244</v>
      </c>
      <c r="H67" s="38">
        <v>9302</v>
      </c>
      <c r="I67" s="76">
        <v>2</v>
      </c>
      <c r="J67" s="12" t="s">
        <v>49</v>
      </c>
      <c r="K67" s="12"/>
      <c r="L67" s="76"/>
      <c r="M67" s="76"/>
    </row>
    <row r="68" spans="2:13" ht="14.5" thickBot="1" x14ac:dyDescent="0.35">
      <c r="B68" s="12" t="s">
        <v>46</v>
      </c>
      <c r="C68" s="100">
        <v>18</v>
      </c>
      <c r="D68" s="38">
        <v>9002</v>
      </c>
      <c r="E68" s="62">
        <v>65407</v>
      </c>
      <c r="F68" s="108">
        <v>20</v>
      </c>
      <c r="G68" s="109">
        <v>73051</v>
      </c>
      <c r="H68" s="60">
        <v>7791</v>
      </c>
      <c r="I68" s="110"/>
      <c r="J68" s="24" t="s">
        <v>43</v>
      </c>
      <c r="K68" s="24"/>
      <c r="L68" s="110"/>
      <c r="M68" s="110"/>
    </row>
    <row r="69" spans="2:13" ht="14.5" thickBot="1" x14ac:dyDescent="0.35">
      <c r="B69" s="77" t="s">
        <v>49</v>
      </c>
      <c r="C69" s="101">
        <v>11</v>
      </c>
      <c r="D69" s="78">
        <v>9302</v>
      </c>
      <c r="E69" s="79">
        <v>71244</v>
      </c>
      <c r="F69" s="112">
        <v>6</v>
      </c>
      <c r="G69" s="113">
        <v>115490</v>
      </c>
      <c r="H69" s="114">
        <v>8782</v>
      </c>
      <c r="I69" s="115">
        <v>3</v>
      </c>
      <c r="J69" s="116" t="s">
        <v>7</v>
      </c>
      <c r="K69" s="116"/>
      <c r="L69" s="115"/>
      <c r="M69" s="115"/>
    </row>
    <row r="70" spans="2:13" ht="14.5" thickTop="1" x14ac:dyDescent="0.3">
      <c r="B70" s="72" t="s">
        <v>48</v>
      </c>
      <c r="C70" s="99">
        <v>16</v>
      </c>
      <c r="D70" s="81">
        <v>9995</v>
      </c>
      <c r="E70" s="74">
        <v>139082</v>
      </c>
      <c r="F70" s="102">
        <v>12</v>
      </c>
      <c r="G70" s="103">
        <v>76362</v>
      </c>
      <c r="H70" s="104">
        <v>11517</v>
      </c>
      <c r="I70" s="105"/>
      <c r="J70" s="106" t="s">
        <v>14</v>
      </c>
      <c r="K70" s="105"/>
      <c r="L70" s="105"/>
      <c r="M70" s="105"/>
    </row>
    <row r="71" spans="2:13" x14ac:dyDescent="0.3">
      <c r="B71" s="12" t="s">
        <v>47</v>
      </c>
      <c r="C71" s="100">
        <v>7</v>
      </c>
      <c r="D71" s="38">
        <v>10586</v>
      </c>
      <c r="E71" s="62">
        <v>99548</v>
      </c>
      <c r="F71" s="107">
        <v>9</v>
      </c>
      <c r="G71" s="62">
        <v>99280</v>
      </c>
      <c r="H71" s="38">
        <v>11908</v>
      </c>
      <c r="I71" s="76">
        <v>2</v>
      </c>
      <c r="J71" s="12" t="s">
        <v>45</v>
      </c>
      <c r="K71" s="76"/>
      <c r="L71" s="76"/>
      <c r="M71" s="76"/>
    </row>
    <row r="72" spans="2:13" ht="14.5" thickBot="1" x14ac:dyDescent="0.35">
      <c r="B72" s="12" t="s">
        <v>14</v>
      </c>
      <c r="C72" s="100">
        <v>12</v>
      </c>
      <c r="D72" s="38">
        <v>11517</v>
      </c>
      <c r="E72" s="62">
        <v>76362</v>
      </c>
      <c r="F72" s="108">
        <v>7</v>
      </c>
      <c r="G72" s="109">
        <v>99548</v>
      </c>
      <c r="H72" s="60">
        <v>10586</v>
      </c>
      <c r="I72" s="110"/>
      <c r="J72" s="24" t="s">
        <v>47</v>
      </c>
      <c r="K72" s="110"/>
      <c r="L72" s="110"/>
      <c r="M72" s="110"/>
    </row>
    <row r="73" spans="2:13" x14ac:dyDescent="0.3">
      <c r="B73" s="12" t="s">
        <v>45</v>
      </c>
      <c r="C73" s="100">
        <v>9</v>
      </c>
      <c r="D73" s="38">
        <v>11908</v>
      </c>
      <c r="E73" s="62">
        <v>99280</v>
      </c>
      <c r="F73" s="100">
        <v>21</v>
      </c>
      <c r="G73" s="71">
        <v>110590</v>
      </c>
      <c r="H73" s="70">
        <v>15476</v>
      </c>
      <c r="I73" s="76">
        <v>3</v>
      </c>
      <c r="J73" s="69" t="s">
        <v>19</v>
      </c>
    </row>
    <row r="74" spans="2:13" ht="14.5" thickBot="1" x14ac:dyDescent="0.35">
      <c r="B74" s="77" t="s">
        <v>19</v>
      </c>
      <c r="C74" s="101">
        <v>21</v>
      </c>
      <c r="D74" s="78">
        <v>15476</v>
      </c>
      <c r="E74" s="79">
        <v>110590</v>
      </c>
      <c r="F74" s="101">
        <v>16</v>
      </c>
      <c r="G74" s="79">
        <v>139082</v>
      </c>
      <c r="H74" s="78">
        <v>9995</v>
      </c>
      <c r="I74" s="80"/>
      <c r="J74" s="77" t="s">
        <v>48</v>
      </c>
    </row>
    <row r="75" spans="2:13" ht="14.5" thickTop="1" x14ac:dyDescent="0.3">
      <c r="B75" s="69" t="s">
        <v>17</v>
      </c>
      <c r="C75" s="85">
        <v>26</v>
      </c>
      <c r="D75" s="70">
        <v>24409</v>
      </c>
      <c r="E75" s="71">
        <v>144178</v>
      </c>
      <c r="G75" s="71">
        <v>144178</v>
      </c>
      <c r="H75" s="70">
        <v>24409</v>
      </c>
      <c r="I75" s="1">
        <v>3</v>
      </c>
    </row>
  </sheetData>
  <sortState xmlns:xlrd2="http://schemas.microsoft.com/office/spreadsheetml/2017/richdata2" ref="B7:E26">
    <sortCondition ref="D7:D26"/>
  </sortState>
  <mergeCells count="14">
    <mergeCell ref="J4:J5"/>
    <mergeCell ref="K4:K5"/>
    <mergeCell ref="L4:M4"/>
    <mergeCell ref="N4:O4"/>
    <mergeCell ref="I6:I9"/>
    <mergeCell ref="I10:I13"/>
    <mergeCell ref="B2:B5"/>
    <mergeCell ref="C2:C5"/>
    <mergeCell ref="D2:D5"/>
    <mergeCell ref="B48:B49"/>
    <mergeCell ref="C48:E48"/>
    <mergeCell ref="F48:I48"/>
    <mergeCell ref="I4:I5"/>
    <mergeCell ref="I14:I17"/>
  </mergeCells>
  <pageMargins left="0.7" right="0.7" top="0.75" bottom="0.75" header="0.3" footer="0.3"/>
  <pageSetup paperSize="9" scale="3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Выбывшие - Численность</vt:lpstr>
      <vt:lpstr>Исходные данные</vt:lpstr>
      <vt:lpstr>Изменение 2014-2017</vt:lpstr>
      <vt:lpstr>Изменение 2014-2017 решение1</vt:lpstr>
      <vt:lpstr>Изменение 2014-2017 решение 2</vt:lpstr>
      <vt:lpstr>Изменение 2014-2017 КГ</vt:lpstr>
      <vt:lpstr>Изменение 2014-2017 ПГ</vt:lpstr>
      <vt:lpstr>КГ по родившимся и численности</vt:lpstr>
      <vt:lpstr>Изменение 2014-2017 КГ (2)</vt:lpstr>
      <vt:lpstr>'Выбывшие - Численность'!Область_печати</vt:lpstr>
      <vt:lpstr>'Изменение 2014-2017'!Область_печати</vt:lpstr>
      <vt:lpstr>'Изменение 2014-2017 КГ'!Область_печати</vt:lpstr>
      <vt:lpstr>'Изменение 2014-2017 КГ (2)'!Область_печати</vt:lpstr>
      <vt:lpstr>'Изменение 2014-2017 ПГ'!Область_печати</vt:lpstr>
      <vt:lpstr>'Изменение 2014-2017 решение 2'!Область_печати</vt:lpstr>
      <vt:lpstr>'Изменение 2014-2017 решение1'!Область_печати</vt:lpstr>
      <vt:lpstr>'Исходные данные'!Область_печати</vt:lpstr>
      <vt:lpstr>'КГ по родившимся и численности'!Область_печати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2023-09-13T07:56:10Z</dcterms:modified>
</cp:coreProperties>
</file>